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Default Extension="emf" ContentType="image/x-emf"/>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635" yWindow="450" windowWidth="12510" windowHeight="7530" activeTab="1"/>
  </bookViews>
  <sheets>
    <sheet name="Contents" sheetId="5" r:id="rId1"/>
    <sheet name="1. Instructions" sheetId="8" r:id="rId2"/>
    <sheet name="2. Indicator Examples" sheetId="3" r:id="rId3"/>
    <sheet name="3. Sample Indicator Chart" sheetId="2" r:id="rId4"/>
    <sheet name="4. Indicator Data" sheetId="1" r:id="rId5"/>
    <sheet name="4A Alert Setting Illus" sheetId="10" r:id="rId6"/>
    <sheet name="4B STDEVP rationale" sheetId="14" r:id="rId7"/>
    <sheet name="5. ALoS Perf Qualitative" sheetId="11" r:id="rId8"/>
    <sheet name="5A. ALoS Perf Quantitative" sheetId="12" r:id="rId9"/>
    <sheet name="Chart format tips" sheetId="13" r:id="rId10"/>
    <sheet name="Sheet1" sheetId="15" r:id="rId11"/>
  </sheets>
  <definedNames>
    <definedName name="_xlnm.Print_Titles" localSheetId="2">'2. Indicator Examples'!$2:$4</definedName>
    <definedName name="_xlnm.Print_Titles" localSheetId="7">'5. ALoS Perf Qualitative'!#REF!</definedName>
  </definedNames>
  <calcPr calcId="124519"/>
</workbook>
</file>

<file path=xl/calcChain.xml><?xml version="1.0" encoding="utf-8"?>
<calcChain xmlns="http://schemas.openxmlformats.org/spreadsheetml/2006/main">
  <c r="C8" i="14"/>
  <c r="D4" s="1"/>
  <c r="L8"/>
  <c r="M4" s="1"/>
  <c r="C9"/>
  <c r="L9"/>
  <c r="D5" l="1"/>
  <c r="D7"/>
  <c r="M6"/>
  <c r="M5"/>
  <c r="M7"/>
  <c r="D6"/>
  <c r="E9" i="12"/>
  <c r="G9"/>
  <c r="E19"/>
  <c r="G19"/>
  <c r="G22" s="1"/>
  <c r="E22" l="1"/>
  <c r="F23"/>
  <c r="D16" i="10" l="1"/>
  <c r="F16"/>
  <c r="D17"/>
  <c r="D19" s="1"/>
  <c r="D18" l="1"/>
  <c r="D20"/>
  <c r="E15" i="1"/>
  <c r="E14"/>
  <c r="E13"/>
  <c r="E12"/>
  <c r="E11"/>
  <c r="E10"/>
  <c r="K9"/>
  <c r="E9"/>
  <c r="K8"/>
  <c r="E8"/>
  <c r="K7"/>
  <c r="E7"/>
  <c r="K6"/>
  <c r="E6"/>
  <c r="K5"/>
  <c r="E5"/>
  <c r="J4"/>
  <c r="K4" s="1"/>
  <c r="I4"/>
  <c r="E4"/>
  <c r="E16" l="1"/>
  <c r="L23" s="1"/>
  <c r="K17"/>
  <c r="F7"/>
  <c r="F5"/>
  <c r="F13"/>
  <c r="F12"/>
  <c r="F8"/>
  <c r="F6"/>
  <c r="E17"/>
  <c r="E20" l="1"/>
  <c r="N5" s="1"/>
  <c r="N6" s="1"/>
  <c r="N7" s="1"/>
  <c r="N8" s="1"/>
  <c r="N9" s="1"/>
  <c r="N10" s="1"/>
  <c r="N11" s="1"/>
  <c r="N12" s="1"/>
  <c r="N13" s="1"/>
  <c r="N14" s="1"/>
  <c r="N15" s="1"/>
  <c r="N16" s="1"/>
  <c r="F10"/>
  <c r="F14"/>
  <c r="F9"/>
  <c r="F4"/>
  <c r="F11"/>
  <c r="F15"/>
  <c r="O16"/>
  <c r="O8"/>
  <c r="O6"/>
  <c r="O15"/>
  <c r="O14"/>
  <c r="O13"/>
  <c r="O12"/>
  <c r="O11"/>
  <c r="O10"/>
  <c r="O9"/>
  <c r="O7"/>
  <c r="O5"/>
  <c r="C20"/>
  <c r="L5" s="1"/>
  <c r="L6" s="1"/>
  <c r="L7" s="1"/>
  <c r="L8" s="1"/>
  <c r="L9" s="1"/>
  <c r="L10" s="1"/>
  <c r="L11" s="1"/>
  <c r="L12" s="1"/>
  <c r="L13" s="1"/>
  <c r="L14" s="1"/>
  <c r="L15" s="1"/>
  <c r="L16" s="1"/>
  <c r="D20"/>
  <c r="M5" s="1"/>
  <c r="M6" s="1"/>
  <c r="M7" s="1"/>
  <c r="M8" s="1"/>
  <c r="M9" s="1"/>
  <c r="M10" s="1"/>
  <c r="M11" s="1"/>
  <c r="M12" s="1"/>
  <c r="M13" s="1"/>
  <c r="M14" s="1"/>
  <c r="M15" s="1"/>
  <c r="M16" s="1"/>
</calcChain>
</file>

<file path=xl/comments1.xml><?xml version="1.0" encoding="utf-8"?>
<comments xmlns="http://schemas.openxmlformats.org/spreadsheetml/2006/main">
  <authors>
    <author>Gim Thong TEO (CAAS)</author>
  </authors>
  <commentList>
    <comment ref="I4" authorId="0">
      <text>
        <r>
          <rPr>
            <b/>
            <sz val="9"/>
            <color indexed="81"/>
            <rFont val="Tahoma"/>
            <family val="2"/>
          </rPr>
          <t>Gim Thong TEO (CAAS):</t>
        </r>
        <r>
          <rPr>
            <sz val="9"/>
            <color indexed="81"/>
            <rFont val="Tahoma"/>
            <family val="2"/>
          </rPr>
          <t xml:space="preserve">
YES, Fed-Mar-Apr [F4, F5, F6] has 1SD Alert!</t>
        </r>
      </text>
    </comment>
    <comment ref="I8" authorId="0">
      <text>
        <r>
          <rPr>
            <b/>
            <sz val="9"/>
            <color indexed="81"/>
            <rFont val="Tahoma"/>
            <family val="2"/>
          </rPr>
          <t>Gim Thong TEO (CAAS):</t>
        </r>
        <r>
          <rPr>
            <sz val="9"/>
            <color indexed="81"/>
            <rFont val="Tahoma"/>
            <family val="2"/>
          </rPr>
          <t xml:space="preserve">
Worse.</t>
        </r>
      </text>
    </comment>
    <comment ref="I12" authorId="0">
      <text>
        <r>
          <rPr>
            <b/>
            <sz val="9"/>
            <color indexed="81"/>
            <rFont val="Tahoma"/>
            <family val="2"/>
          </rPr>
          <t>Gim Thong TEO (CAAS):</t>
        </r>
        <r>
          <rPr>
            <sz val="9"/>
            <color indexed="81"/>
            <rFont val="Tahoma"/>
            <family val="2"/>
          </rPr>
          <t xml:space="preserve">
No, because the Average Incident Rate for 2015 is 4.9, which is higher than the 4.5 of 2014.</t>
        </r>
      </text>
    </comment>
  </commentList>
</comments>
</file>

<file path=xl/sharedStrings.xml><?xml version="1.0" encoding="utf-8"?>
<sst xmlns="http://schemas.openxmlformats.org/spreadsheetml/2006/main" count="430" uniqueCount="217">
  <si>
    <t>Ave</t>
  </si>
  <si>
    <t>SD</t>
  </si>
  <si>
    <t>Ave+1SD</t>
  </si>
  <si>
    <t>Ave+2SD</t>
  </si>
  <si>
    <t>Ave+3SD</t>
  </si>
  <si>
    <t>feb</t>
  </si>
  <si>
    <t>mar</t>
  </si>
  <si>
    <t>apr</t>
  </si>
  <si>
    <t>may</t>
  </si>
  <si>
    <t>jun</t>
  </si>
  <si>
    <t>jul</t>
  </si>
  <si>
    <t>aug</t>
  </si>
  <si>
    <t>sep</t>
  </si>
  <si>
    <t>oct</t>
  </si>
  <si>
    <t>nov</t>
  </si>
  <si>
    <t>dec</t>
  </si>
  <si>
    <t xml:space="preserve">Preceding Year </t>
  </si>
  <si>
    <t>Current year</t>
  </si>
  <si>
    <t>jan</t>
  </si>
  <si>
    <t>* Rate Calculation:( per 1000 FH)</t>
  </si>
  <si>
    <t>Safety Indicator</t>
  </si>
  <si>
    <t>Target level</t>
  </si>
  <si>
    <t xml:space="preserve">Safety Indicator </t>
  </si>
  <si>
    <t>SPI Description</t>
  </si>
  <si>
    <t>Alert level</t>
  </si>
  <si>
    <t xml:space="preserve">Safety Performance Indicator </t>
  </si>
  <si>
    <t>Ave + 1/2/3 SD. (annual or 2 yearly reset)</t>
  </si>
  <si>
    <t>__% (eg 5%) improvement between each annual Mean Rate.</t>
  </si>
  <si>
    <t>Consideration</t>
  </si>
  <si>
    <t>CAA Organization Safety Risk Profile assessment on SPs</t>
  </si>
  <si>
    <t>Depend on assessment protocol</t>
  </si>
  <si>
    <t>Operator Voluntary Hazard reports rate [per operational personnel per quarter]</t>
  </si>
  <si>
    <t xml:space="preserve">Aerodrome Operators </t>
  </si>
  <si>
    <t>Aerodrome Operator quarterly ground accident/ serious incident rate - involving any aircraft [eg per 10,000 ground movements]</t>
  </si>
  <si>
    <t>Aerodrome Operator quarterly Runway Foreign Object Report (FOR) rate [eg per 10,000 ground movements]</t>
  </si>
  <si>
    <t>ATS Operators</t>
  </si>
  <si>
    <t>ATS Operator quarterly FIR TCAS RA incidents rate - involving any aircraft [eg per 100,000 flight movements]</t>
  </si>
  <si>
    <t>ATS Operator quarterly FIR Level Bust (LOS) incident rate - involving any aircraft [eg per 100,000 flight movements]</t>
  </si>
  <si>
    <t>Air Operator Individual Fleet monthly serious incident rate (eg per 1000FH)</t>
  </si>
  <si>
    <t>Air Operator Combined Fleet monthly serious incident rate (eg per 1000FH)</t>
  </si>
  <si>
    <t>Air Operator Engine IFSD incident rate (eg per 1000 FH)</t>
  </si>
  <si>
    <t>Operator Combined Fleet monthly Incident rate (eg per 1000FH)</t>
  </si>
  <si>
    <t>Operator Internal QMS annual audit LEI% or findings rate (findings per audit)</t>
  </si>
  <si>
    <t>Operator Voluntary Hazard reports rate [eg per 1000 FH]</t>
  </si>
  <si>
    <t>Aerodromes Operator quarterly Runway Incursion incidents rate - involving any aircraft [eg per 10,000 departures]</t>
  </si>
  <si>
    <t>Aerodromes Operator quarterly Runway Excursion incidents rate - involving any aircraft [eg per 10,000 departures]</t>
  </si>
  <si>
    <t>CAA aggregate aerodromes monthly/ quarterly Runway Incursion incidents rate - involving any aircraft [eg per 10,000 departures]</t>
  </si>
  <si>
    <t>Aerodrome Operator quarterly aircraft ground Foreign Object Damage (FOD) incident report rate - involving damage to aircraft [eg per 10,000 ground movements]</t>
  </si>
  <si>
    <t>CAA aggregate Aerodrome Operators annual surveillance Audit LEI% or findings rate (findings per audit)</t>
  </si>
  <si>
    <t>Aerodrome Operator Internal QMS annual audit LEI% or findings rate (findings per audit)</t>
  </si>
  <si>
    <t>ATS Operator Internal QMS annual audit LEI% or findings rate (findings per audit)</t>
  </si>
  <si>
    <t>MRO/ POA/ DOA Internal QMS annual audit LEI% or findings rate (findings per audit).</t>
  </si>
  <si>
    <t xml:space="preserve">MRO/ POA/ DOA quarterly final inspection/ testing failure/ rejection rate </t>
  </si>
  <si>
    <t>MRO/ POA/ DOA Voluntary Hazard reports rate [per operational personnel per quarter]</t>
  </si>
  <si>
    <t>Safety Indicator (SI) Description</t>
  </si>
  <si>
    <t>Lower Consequence Safety Indicators</t>
  </si>
  <si>
    <t>High Consequence Safety Indicators</t>
  </si>
  <si>
    <t>SI Alert Level/  Criteria (for 2010)</t>
  </si>
  <si>
    <t>SI Target level/  criteria (for 2010)</t>
  </si>
  <si>
    <t xml:space="preserve">CAA annual Foreign Air Operators Ramp surveillance inspection Ave LEI% (for each Foreign Operator). </t>
  </si>
  <si>
    <t>Max</t>
  </si>
  <si>
    <t>Sub-total</t>
  </si>
  <si>
    <r>
      <t xml:space="preserve">Target Achieved [Yes </t>
    </r>
    <r>
      <rPr>
        <sz val="11"/>
        <color rgb="FFC00000"/>
        <rFont val="times new roman"/>
        <family val="1"/>
      </rPr>
      <t>(1)</t>
    </r>
    <r>
      <rPr>
        <sz val="11"/>
        <rFont val="times new roman"/>
        <family val="2"/>
      </rPr>
      <t xml:space="preserve">, No (0)] </t>
    </r>
  </si>
  <si>
    <r>
      <t xml:space="preserve">Alert level Not Breached [Yes </t>
    </r>
    <r>
      <rPr>
        <sz val="11"/>
        <color rgb="FFC00000"/>
        <rFont val="times new roman"/>
        <family val="1"/>
      </rPr>
      <t>(2)</t>
    </r>
    <r>
      <rPr>
        <sz val="11"/>
        <color theme="1"/>
        <rFont val="times new roman"/>
        <family val="2"/>
      </rPr>
      <t>, No (0)]</t>
    </r>
  </si>
  <si>
    <r>
      <t xml:space="preserve">Target Achieved [Yes </t>
    </r>
    <r>
      <rPr>
        <sz val="11"/>
        <color rgb="FFC00000"/>
        <rFont val="times new roman"/>
        <family val="1"/>
      </rPr>
      <t>(3)</t>
    </r>
    <r>
      <rPr>
        <sz val="11"/>
        <rFont val="times new roman"/>
        <family val="2"/>
      </rPr>
      <t xml:space="preserve">, No (0)] </t>
    </r>
  </si>
  <si>
    <r>
      <t xml:space="preserve">Alert level Not Breached [Yes </t>
    </r>
    <r>
      <rPr>
        <sz val="11"/>
        <color rgb="FFC00000"/>
        <rFont val="times new roman"/>
        <family val="1"/>
      </rPr>
      <t>(4),</t>
    </r>
    <r>
      <rPr>
        <sz val="11"/>
        <color theme="1"/>
        <rFont val="times new roman"/>
        <family val="2"/>
      </rPr>
      <t xml:space="preserve"> No (0)]</t>
    </r>
  </si>
  <si>
    <t>Contents:</t>
  </si>
  <si>
    <t>Sheet 1</t>
  </si>
  <si>
    <t>Sheet 2</t>
  </si>
  <si>
    <t>Sheet 3</t>
  </si>
  <si>
    <t>Safety Indicator Examples (SSP &amp; SMS)</t>
  </si>
  <si>
    <t>Target Achieved %</t>
  </si>
  <si>
    <t>ETC</t>
  </si>
  <si>
    <t>Mth</t>
  </si>
  <si>
    <t>MRO/ POA quarterly rate of component Mandatory/ Major Defect Reports raised.</t>
  </si>
  <si>
    <t>MRO/ POA quarterly rate of component technical warranty claims.</t>
  </si>
  <si>
    <t>Operator DGR incident reports rate [eg per 1000 FH]</t>
  </si>
  <si>
    <t>Alert level criteria</t>
  </si>
  <si>
    <t>Target level criteria</t>
  </si>
  <si>
    <t>Alert level Not Breached [Yes/ No]</t>
  </si>
  <si>
    <t xml:space="preserve">Target Achieved [Yes/ No] </t>
  </si>
  <si>
    <t>CAA aggregate ATS quarterly FIR (airspace) serious incidents rate - involving any aircraft [eg per 100,000 flight movements]</t>
  </si>
  <si>
    <t>SSP Safety Indicators (Aggregate State)</t>
  </si>
  <si>
    <t>SMS Safety Performance Indicators (Individual Service Provider)</t>
  </si>
  <si>
    <t>Latent Consequence Indicators (Behavior-based)</t>
  </si>
  <si>
    <t>Current Year Alert Levels</t>
  </si>
  <si>
    <r>
      <t xml:space="preserve">High Consequence Indicators 
</t>
    </r>
    <r>
      <rPr>
        <sz val="12"/>
        <color theme="1"/>
        <rFont val="Arial Narrow"/>
        <family val="2"/>
      </rPr>
      <t xml:space="preserve">(Occurrence/ Outcome-based) </t>
    </r>
  </si>
  <si>
    <r>
      <t>Lower Consequence Indicators</t>
    </r>
    <r>
      <rPr>
        <sz val="12"/>
        <color theme="1"/>
        <rFont val="Arial Narrow"/>
        <family val="2"/>
      </rPr>
      <t xml:space="preserve"> 
(Event/ Activity-based) </t>
    </r>
    <r>
      <rPr>
        <sz val="12"/>
        <color theme="1"/>
        <rFont val="times new roman"/>
        <family val="2"/>
      </rPr>
      <t/>
    </r>
  </si>
  <si>
    <r>
      <t xml:space="preserve">Lower Consequence Indicators 
</t>
    </r>
    <r>
      <rPr>
        <sz val="12"/>
        <color theme="1"/>
        <rFont val="Arial Narrow"/>
        <family val="2"/>
      </rPr>
      <t>(Event/ Activity-based)</t>
    </r>
    <r>
      <rPr>
        <b/>
        <sz val="12"/>
        <color theme="1"/>
        <rFont val="Arial Narrow"/>
        <family val="2"/>
      </rPr>
      <t xml:space="preserve"> </t>
    </r>
    <r>
      <rPr>
        <sz val="12"/>
        <color theme="1"/>
        <rFont val="times new roman"/>
        <family val="2"/>
      </rPr>
      <t/>
    </r>
  </si>
  <si>
    <r>
      <t xml:space="preserve">Air Operators </t>
    </r>
    <r>
      <rPr>
        <sz val="12"/>
        <color theme="1"/>
        <rFont val="Arial Narrow"/>
        <family val="2"/>
      </rPr>
      <t>(Air Operators of the State only)</t>
    </r>
  </si>
  <si>
    <t xml:space="preserve">POA/ DOA/ MRO Organizations </t>
  </si>
  <si>
    <t>Current Year Target is say 5% Ave rate improvement over the Ave rate for the preceding year, which is:</t>
  </si>
  <si>
    <t>Current Year Alert Level setting criteria is: Preceding Year Ave + 1/2/3 SD</t>
  </si>
  <si>
    <t>CAA aggregate Air Operators monthly serious incident rate (eg per 1000FH)</t>
  </si>
  <si>
    <t>CAA aggregate aerodromes quarterly ground accident/ serious incidents rate - involving any aircraft [eg per 10,000 ground movements]</t>
  </si>
  <si>
    <t>Ave (line)</t>
  </si>
  <si>
    <t>Current Year Target (line)</t>
  </si>
  <si>
    <t>Preceding Year Ave +1SD (line)</t>
  </si>
  <si>
    <t>Preceding Year Ave +2SD (line)</t>
  </si>
  <si>
    <t>Preceding Year Ave +3SD (line)</t>
  </si>
  <si>
    <t xml:space="preserve">Purpose – </t>
  </si>
  <si>
    <t xml:space="preserve">Template for the selection and development of individual SPIs with harmonized Alert &amp; Target setting procedure. </t>
  </si>
  <si>
    <t>CAA aggregate Air Operator annual surveillance Audit LEI% or findings rate (findings per audit)</t>
  </si>
  <si>
    <t>CAA aggregate Air Operators quarterly Engine IFSD incident rate (eg per 1000 FH)</t>
  </si>
  <si>
    <t>CAA aggregate Air Operator annual Line Station Inspection LEI% or findings rate (findings per inspection)</t>
  </si>
  <si>
    <t>CAA aggregate Operators' DGR incident reports rate [eg per 1000 FH]</t>
  </si>
  <si>
    <t>CAA aggregate aerodromes monthly/ quarterly Runway Excursion incidents rate - involving any aircraft [eg per 10,000 departures]</t>
  </si>
  <si>
    <t>CAA aggregate ATS quarterly FIR TCAS RA incidents rate - involving any aircraft [eg per 100,000 flight movements]</t>
  </si>
  <si>
    <t>CAA aggregate ATS quarterly FIR Level Bust (LOS) incident rate - involving any aircraft [eg per 100,000 flight movements]</t>
  </si>
  <si>
    <t>CAA aggregate ATS Operators annual surveillance Audit LEI% or findings rate (findings per audit)</t>
  </si>
  <si>
    <t>CAA aggregate MRO quarterly Mandatory Defect Reports (MDR) received</t>
  </si>
  <si>
    <t>CAA aggregate MRO/ POA/ DOA annual surveillance Audit LEI% or findings rate (findings per audit)</t>
  </si>
  <si>
    <t>CAA aggregate POA/ DOA quarterly rate of operational products which are subject of Airworthiness Directives (ADs) [per product line]</t>
  </si>
  <si>
    <t>ATS provider quarterly FIR serious incidents rate - involving any aircraft [eg per 100,000 flight movements]</t>
  </si>
  <si>
    <t>ATS provider quarterly/ annual near miss incident rate [eg per 100,000 flight movements]</t>
  </si>
  <si>
    <t>ATS provider quarterly/ annual GPWS/ EGPWS incident rate [eg per 100,000 flight movements]</t>
  </si>
  <si>
    <t>CAA aggregate Air Operators quarterly IFTB incident rate (eg per 1000 FH)</t>
  </si>
  <si>
    <t>Air Operator RTO (high speed) incident rate (eg per 1000 FH)</t>
  </si>
  <si>
    <t>Air Operator Air Turn Back (ATB, technical) incident rate (eg per 1000 FH)</t>
  </si>
  <si>
    <t>CAA aggregate  quarterly near miss incident rate [eg per 100,000 flight movements]</t>
  </si>
  <si>
    <t>Other examples - Minimum Separation Infringement, Airspace infringement, Deviation from ATC clearance, Deviation from Airspace Procedures</t>
  </si>
  <si>
    <t xml:space="preserve"> </t>
  </si>
  <si>
    <t>2 or more consecutive points above 6.3</t>
  </si>
  <si>
    <t>3 or more consecutive points above 5.4</t>
  </si>
  <si>
    <t>An Alert is deemed to be triggered if -</t>
  </si>
  <si>
    <t>STDEVP</t>
  </si>
  <si>
    <t>AVERAGE</t>
  </si>
  <si>
    <t>Dec</t>
  </si>
  <si>
    <t>Nov</t>
  </si>
  <si>
    <t>Oct</t>
  </si>
  <si>
    <t>Sep</t>
  </si>
  <si>
    <t>Aug</t>
  </si>
  <si>
    <t>Jul</t>
  </si>
  <si>
    <t>Jun</t>
  </si>
  <si>
    <t>May</t>
  </si>
  <si>
    <t>Apr</t>
  </si>
  <si>
    <t>Mar</t>
  </si>
  <si>
    <t>Feb</t>
  </si>
  <si>
    <t>Jan</t>
  </si>
  <si>
    <t>Sheet 4A</t>
  </si>
  <si>
    <t>&lt;&lt;&lt;</t>
  </si>
  <si>
    <r>
      <t xml:space="preserve">SHEET 2.    </t>
    </r>
    <r>
      <rPr>
        <b/>
        <sz val="16"/>
        <color theme="1"/>
        <rFont val="times new roman"/>
        <family val="1"/>
      </rPr>
      <t xml:space="preserve">Examples of Safety Indicators (SSP) &amp; Safety Performance Indicators (SMS) </t>
    </r>
    <r>
      <rPr>
        <b/>
        <sz val="14"/>
        <color theme="1"/>
        <rFont val="times new roman"/>
        <family val="1"/>
      </rPr>
      <t xml:space="preserve">      </t>
    </r>
    <r>
      <rPr>
        <b/>
        <sz val="12"/>
        <color theme="1"/>
        <rFont val="times new roman"/>
        <family val="1"/>
      </rPr>
      <t xml:space="preserve">  </t>
    </r>
    <r>
      <rPr>
        <sz val="12"/>
        <color theme="1"/>
        <rFont val="Times New Roman"/>
        <family val="1"/>
      </rPr>
      <t xml:space="preserve"> 6Mar14 </t>
    </r>
    <r>
      <rPr>
        <sz val="9"/>
        <color theme="1"/>
        <rFont val="times new roman"/>
        <family val="1"/>
      </rPr>
      <t/>
    </r>
  </si>
  <si>
    <t>Sheet 4</t>
  </si>
  <si>
    <t>Sheet 5</t>
  </si>
  <si>
    <t>Sheet 5A</t>
  </si>
  <si>
    <t>STDEVP Excel formula (Doc 9859, C4-App 4)</t>
  </si>
  <si>
    <t>&lt;&lt; STDEVP formula,  Doc 9859, C4-App4</t>
  </si>
  <si>
    <t>Incident Rate*#</t>
  </si>
  <si>
    <t xml:space="preserve"># To extend the incident rate formula, just click and drag down to subsequent cells. </t>
  </si>
  <si>
    <t>Alpha Fleet Total FH</t>
  </si>
  <si>
    <t>All Alpha Mandatory Incidents</t>
  </si>
  <si>
    <r>
      <t xml:space="preserve">SHEET 4.        SMS High Consequence Safety Indicator Example </t>
    </r>
    <r>
      <rPr>
        <sz val="12"/>
        <color theme="1"/>
        <rFont val="Times New Roman"/>
        <family val="1"/>
      </rPr>
      <t>(with Alert and Target Setting Criteria)</t>
    </r>
  </si>
  <si>
    <r>
      <t xml:space="preserve">Sheet 3.   SMS High Consequence Safety Indicator Example </t>
    </r>
    <r>
      <rPr>
        <sz val="12"/>
        <color theme="1"/>
        <rFont val="Times New Roman"/>
        <family val="1"/>
      </rPr>
      <t>(with Alert and Target Setting Criteria)</t>
    </r>
  </si>
  <si>
    <t>/  SPI n AloSP_4May16</t>
  </si>
  <si>
    <t>1 point above 7.2, at any time</t>
  </si>
  <si>
    <t>Preceding Year's Incident Rate (2014)</t>
  </si>
  <si>
    <t xml:space="preserve">Current Year Incident Rate (2015)  </t>
  </si>
  <si>
    <t>Q1: Is there any Alert condition as of July 2015?</t>
  </si>
  <si>
    <t>Q2: Is the Average Incident Rate for 2015 better OR worse than 2014?</t>
  </si>
  <si>
    <t>Target setting for 2015 is 95% of the 2014 Average Incident Rate.</t>
  </si>
  <si>
    <t>Sheet 4A.      Alert &amp; Target Setting Illustration (supplementary)</t>
  </si>
  <si>
    <t>Note: Refer to Sheet 6 for a more quantitative performance measurement criteria</t>
  </si>
  <si>
    <t>Yes</t>
  </si>
  <si>
    <r>
      <t>5%</t>
    </r>
    <r>
      <rPr>
        <sz val="10"/>
        <color rgb="FF000000"/>
        <rFont val="Calibri"/>
        <family val="2"/>
        <scheme val="minor"/>
      </rPr>
      <t xml:space="preserve"> improvement of the 2010 average rate over the 2009 average rate</t>
    </r>
  </si>
  <si>
    <t>No</t>
  </si>
  <si>
    <t>Average + 1/2/3 SD (annual or 2 yearly reset)</t>
  </si>
  <si>
    <t>Operator DGR incident report rate (e.g. per 1 000 FH)</t>
  </si>
  <si>
    <t>TBD</t>
  </si>
  <si>
    <t>Operator voluntary hazard report rate (e.g. per 1 000 FH)</t>
  </si>
  <si>
    <t xml:space="preserve">More than 25% average LEI or any Level 1 finding or more than 5 Level 2 findings per audit </t>
  </si>
  <si>
    <t>Operator internal QMS annual audit LEI % or findings rate (findings per audit)</t>
  </si>
  <si>
    <t>Operator combined fleet monthly incident rate (e.g. per 1 000 FH)</t>
  </si>
  <si>
    <t>Lower Consequence SMS-SPIs</t>
  </si>
  <si>
    <t>etc.</t>
  </si>
  <si>
    <r>
      <t>3%</t>
    </r>
    <r>
      <rPr>
        <sz val="10"/>
        <color rgb="FF000000"/>
        <rFont val="Calibri"/>
        <family val="2"/>
        <scheme val="minor"/>
      </rPr>
      <t xml:space="preserve"> improvement of the 2010 average rate over the 2009 average rate</t>
    </r>
  </si>
  <si>
    <t>Alpha Airline’s B737 fleet engine IFSD incident rate (e.g. per 1 000 FH)</t>
  </si>
  <si>
    <t>Alpha Airline’s B737 fleet monthly serious incident rate (e.g. per 1 000 FH)</t>
  </si>
  <si>
    <t>Alpha Airline’s A320 fleet engine IFSD incident rate (e.g. per 1 000 FH)</t>
  </si>
  <si>
    <t>Alpha Airline’s A320 fleet monthly serious incident rate (e.g. per 1 000 FH)</t>
  </si>
  <si>
    <t>Alpha Airline’s Combined fleet monthly serious incident rate (e.g. per 1 000 FH)</t>
  </si>
  <si>
    <t>High Consequence SMS-SPIs</t>
  </si>
  <si>
    <t>Note 2.— Selection of indicators and settings. The combination (or package) of high and lower-consequence safety indicators is to be selected by an organization according to the scope of the organization’s system. For those indicators where the suggested alert or target level setting criteria is not applicable, the organization may consider alternate criteria as appropriate. General guidance is to set alerts and targets that take into consideration recent historical or current performance.</t>
  </si>
  <si>
    <t>Note 1.— Other process indicators. Apart from the above SMS level safety indicators, there may be other system level indicators within each operational area of an organization. Examples would include process- or system-specific monitoring indicators in engineering, operations, QMS, etc., or indicators associated with performance-based programmes such as fatigue risk management or fuel management. Such process- or system-specific indicators should rightly be administered as part of the system or process concerned. They may be viewed as specific system or process level indicators which supplement the higher level safety performance indicators. They should be addressed within the respective system or process manuals/ SOPs as appropriate. Nevertheless, the criteria for setting alert or target levels for such indicators should preferably be aligned with that of the SMS level safety performance indicators where applicable.</t>
  </si>
  <si>
    <t>Question: If Alpha Airline had set its acceptable (minimum) ALoSP at 50% at beginning of 2010, has she achieved her ALoSP at the end of this 2010 monitoring period?</t>
  </si>
  <si>
    <t xml:space="preserve">Overall SMS ALoS Performance (for Year 2010) </t>
  </si>
  <si>
    <t>NO Alert %</t>
  </si>
  <si>
    <r>
      <t>5%</t>
    </r>
    <r>
      <rPr>
        <sz val="11"/>
        <color rgb="FF000000"/>
        <rFont val="Calibri"/>
        <family val="2"/>
        <scheme val="minor"/>
      </rPr>
      <t xml:space="preserve"> improvement of the 2010 average rate over the 2009 average rate</t>
    </r>
  </si>
  <si>
    <t>Aircraft birdstrike report rate (e.g. per 1 000 FH)</t>
  </si>
  <si>
    <r>
      <t>3%</t>
    </r>
    <r>
      <rPr>
        <sz val="11"/>
        <color rgb="FF000000"/>
        <rFont val="Calibri"/>
        <family val="2"/>
        <scheme val="minor"/>
      </rPr>
      <t xml:space="preserve"> improvement of the 2010 average rate over the 2009 average rate</t>
    </r>
  </si>
  <si>
    <t>Operator Monthly voluntary hazard report rate (e.g. Rpts per 1 000 FH)</t>
  </si>
  <si>
    <t>Alpha Airline’s B737 fleet monthly routine incident rate (e.g. per 1 000 FH)</t>
  </si>
  <si>
    <t>Alpha Airline’s A320 fleet monthly routine incident rate (e.g. per 1 000 FH)</t>
  </si>
  <si>
    <t>Click on axis, select "Format axis", select "Major unit" range required.</t>
  </si>
  <si>
    <t>Instructions for revision of Axis range:</t>
  </si>
  <si>
    <t>Q3: Assuming an improvement Target of 5% (lower than the 2014 Average Incident Rate) had been set for 2015, has this Target been achieved by end 2015?</t>
  </si>
  <si>
    <t xml:space="preserve">Chart A and Chart B share the same Average value of 4. But Chart A has a more volatile data set i.e the data points are further apart as compared to Chart B. The SD value (volatility) for Chart A is 3 whereas the SD value for Chart B is 1. 
Hence by using “Ave + SD” value for the Alert setting of a SPI chart will ensure that such Alert settings for the following monitoring period has duly taken into consideration the Average value as well as the volatility of the preceding data set. Such Alert settings will be higher for a more volatile data set, compared to a less volatile data set. The Average value of a data set alone, does not reflect its volatility at all. 
</t>
  </si>
  <si>
    <t>Incident Rate</t>
  </si>
  <si>
    <t>Month</t>
  </si>
  <si>
    <t>Sheet 4B</t>
  </si>
  <si>
    <t>Note 3: Weightage - Alert and Target scores between High and Lower Consequence indicators are weighted (4, 3, 2, 1) as indicated in the respective header columns.  High consequence indicator "Alert Not Breached" has highest (4 pt) score whilst Lower consequence indicator "Target Achieved" has lowest (1 pt) score.</t>
  </si>
  <si>
    <r>
      <t xml:space="preserve">Note 4: Overall Score Interpretation - A SMS with </t>
    </r>
    <r>
      <rPr>
        <b/>
        <i/>
        <sz val="10"/>
        <color theme="1"/>
        <rFont val="Arial"/>
        <family val="2"/>
      </rPr>
      <t>100%</t>
    </r>
    <r>
      <rPr>
        <i/>
        <sz val="10"/>
        <color theme="1"/>
        <rFont val="Arial"/>
        <family val="2"/>
      </rPr>
      <t xml:space="preserve"> overall performance score implies that the SMS has </t>
    </r>
    <r>
      <rPr>
        <b/>
        <i/>
        <sz val="10"/>
        <color theme="1"/>
        <rFont val="Arial"/>
        <family val="2"/>
      </rPr>
      <t>achieved ALL</t>
    </r>
    <r>
      <rPr>
        <i/>
        <sz val="10"/>
        <color theme="1"/>
        <rFont val="Arial"/>
        <family val="2"/>
      </rPr>
      <t xml:space="preserve"> Target Levels of its Safety Indicators as well as </t>
    </r>
    <r>
      <rPr>
        <b/>
        <i/>
        <sz val="10"/>
        <color theme="1"/>
        <rFont val="Arial"/>
        <family val="2"/>
      </rPr>
      <t>not breached ANY</t>
    </r>
    <r>
      <rPr>
        <i/>
        <sz val="10"/>
        <color theme="1"/>
        <rFont val="Arial"/>
        <family val="2"/>
      </rPr>
      <t xml:space="preserve"> Alert levels of its Safety Indicators. Conversely, a SMS with </t>
    </r>
    <r>
      <rPr>
        <b/>
        <i/>
        <sz val="10"/>
        <color theme="1"/>
        <rFont val="Arial"/>
        <family val="2"/>
      </rPr>
      <t>0%</t>
    </r>
    <r>
      <rPr>
        <i/>
        <sz val="10"/>
        <color theme="1"/>
        <rFont val="Arial"/>
        <family val="2"/>
      </rPr>
      <t xml:space="preserve"> overall performance score implies that the SMS has </t>
    </r>
    <r>
      <rPr>
        <b/>
        <i/>
        <sz val="10"/>
        <color theme="1"/>
        <rFont val="Arial"/>
        <family val="2"/>
      </rPr>
      <t>not achieved ANY</t>
    </r>
    <r>
      <rPr>
        <i/>
        <sz val="10"/>
        <color theme="1"/>
        <rFont val="Arial"/>
        <family val="2"/>
      </rPr>
      <t xml:space="preserve"> Target Levels of its Safety Indicators as well as </t>
    </r>
    <r>
      <rPr>
        <b/>
        <i/>
        <sz val="10"/>
        <color theme="1"/>
        <rFont val="Arial"/>
        <family val="2"/>
      </rPr>
      <t>having breached ALL</t>
    </r>
    <r>
      <rPr>
        <i/>
        <sz val="10"/>
        <color theme="1"/>
        <rFont val="Arial"/>
        <family val="2"/>
      </rPr>
      <t xml:space="preserve"> Alert levels of its Safety Indicators.  A nominal acceptable level of safety performance for a given package of SPIs could possibly be the summary overall % score which corresponds to no SPI Alert with no Target achievement at the same time.</t>
    </r>
  </si>
  <si>
    <t>Sheet 4B   - Rationale for using Ave+SD criteria to set Alert values</t>
  </si>
  <si>
    <r>
      <t xml:space="preserve">Sheet 5   -   Alpha Airline SMS SPIs Performance Summary - </t>
    </r>
    <r>
      <rPr>
        <u/>
        <sz val="12"/>
        <color theme="1"/>
        <rFont val="Calibri"/>
        <family val="2"/>
        <scheme val="minor"/>
      </rPr>
      <t>Qualitative</t>
    </r>
    <r>
      <rPr>
        <sz val="12"/>
        <color theme="1"/>
        <rFont val="Calibri"/>
        <family val="2"/>
        <scheme val="minor"/>
      </rPr>
      <t xml:space="preserve"> (say for Year 2010)</t>
    </r>
  </si>
  <si>
    <r>
      <t xml:space="preserve">Sheet 5A: Alpha Airline SMS SPIs Performance Summary - </t>
    </r>
    <r>
      <rPr>
        <u/>
        <sz val="12"/>
        <color theme="1"/>
        <rFont val="times new roman"/>
        <family val="1"/>
      </rPr>
      <t>Quantitative</t>
    </r>
    <r>
      <rPr>
        <sz val="12"/>
        <color theme="1"/>
        <rFont val="Times New Roman"/>
        <family val="1"/>
      </rPr>
      <t xml:space="preserve"> (say for Year 2010)</t>
    </r>
  </si>
  <si>
    <t>Safety Performance Indicators, Safety Performance Targets and Alert Settings</t>
  </si>
  <si>
    <t xml:space="preserve">Instructions for Service Providers </t>
  </si>
  <si>
    <t xml:space="preserve">Sample SMS Safety Performance Indicator Chart (with Alert &amp; Target levels setting) </t>
  </si>
  <si>
    <t xml:space="preserve">Data Sheet to Sample Safety Performance Indicator Chart </t>
  </si>
  <si>
    <t xml:space="preserve">Supplementary Alert &amp; Target Setting Illustration </t>
  </si>
  <si>
    <t xml:space="preserve">STDEVP rationale illustration </t>
  </si>
  <si>
    <t>Example of Safety Performance Indicators Summary (Qualitative)</t>
  </si>
  <si>
    <t>Example of Safety Performance Indicators Summary (Quantitative)</t>
  </si>
  <si>
    <t>Include procedure for consolidation of the SPIs’ individual Alert and Target performance outcomes. Applicable for SMS and SSP</t>
  </si>
  <si>
    <t>Sheet 1.    Development of Safety Performance Indicators</t>
  </si>
  <si>
    <t>Instructions for Service Providers:</t>
  </si>
  <si>
    <r>
      <t xml:space="preserve">Review ICAO Document 9859, SMM Chapter </t>
    </r>
    <r>
      <rPr>
        <sz val="14"/>
        <color rgb="FF7030A0"/>
        <rFont val="Calibri"/>
        <family val="2"/>
        <scheme val="minor"/>
      </rPr>
      <t>5</t>
    </r>
    <r>
      <rPr>
        <sz val="14"/>
        <rFont val="Calibri"/>
        <family val="2"/>
        <scheme val="minor"/>
      </rPr>
      <t xml:space="preserve"> Appendix 6 "SPI &amp; ALOSP" (SPI_ALOSP_A6</t>
    </r>
    <r>
      <rPr>
        <sz val="14"/>
        <color rgb="FF7030A0"/>
        <rFont val="Calibri"/>
        <family val="2"/>
        <scheme val="minor"/>
      </rPr>
      <t>C5</t>
    </r>
    <r>
      <rPr>
        <sz val="14"/>
        <rFont val="Calibri"/>
        <family val="2"/>
        <scheme val="minor"/>
      </rPr>
      <t xml:space="preserve">_Intro.docx) </t>
    </r>
  </si>
  <si>
    <r>
      <t xml:space="preserve">This guidance is to develop one example of a high consequence Safety Performance Indicator chart using attached SPI (Excel Wsht) in Sheet </t>
    </r>
    <r>
      <rPr>
        <sz val="14"/>
        <color rgb="FF7030A0"/>
        <rFont val="Calibri"/>
        <family val="2"/>
        <scheme val="minor"/>
      </rPr>
      <t>3 &amp; 4</t>
    </r>
    <r>
      <rPr>
        <sz val="14"/>
        <rFont val="Calibri"/>
        <family val="2"/>
        <scheme val="minor"/>
      </rPr>
      <t>.</t>
    </r>
  </si>
</sst>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_ ;\-#,##0\ "/>
  </numFmts>
  <fonts count="75">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b/>
      <sz val="11"/>
      <color theme="1"/>
      <name val="times new roman"/>
      <family val="1"/>
    </font>
    <font>
      <b/>
      <sz val="12"/>
      <color theme="1"/>
      <name val="times new roman"/>
      <family val="1"/>
    </font>
    <font>
      <b/>
      <sz val="14"/>
      <color theme="1"/>
      <name val="times new roman"/>
      <family val="1"/>
    </font>
    <font>
      <sz val="14"/>
      <color theme="1"/>
      <name val="times new roman"/>
      <family val="1"/>
    </font>
    <font>
      <i/>
      <sz val="11"/>
      <color theme="1"/>
      <name val="times new roman"/>
      <family val="1"/>
    </font>
    <font>
      <sz val="11"/>
      <color theme="1"/>
      <name val="times new roman"/>
      <family val="2"/>
    </font>
    <font>
      <b/>
      <sz val="11"/>
      <color theme="0"/>
      <name val="times new roman"/>
      <family val="1"/>
    </font>
    <font>
      <sz val="11"/>
      <color theme="1"/>
      <name val="times new roman"/>
      <family val="1"/>
    </font>
    <font>
      <sz val="8"/>
      <color theme="1"/>
      <name val="times new roman"/>
      <family val="2"/>
    </font>
    <font>
      <i/>
      <sz val="10"/>
      <color theme="1"/>
      <name val="times new roman"/>
      <family val="1"/>
    </font>
    <font>
      <sz val="10"/>
      <color theme="1"/>
      <name val="times new roman"/>
      <family val="1"/>
    </font>
    <font>
      <b/>
      <sz val="16"/>
      <color theme="1"/>
      <name val="times new roman"/>
      <family val="1"/>
    </font>
    <font>
      <sz val="9"/>
      <color theme="1"/>
      <name val="times new roman"/>
      <family val="1"/>
    </font>
    <font>
      <sz val="12"/>
      <color theme="1"/>
      <name val="times new roman"/>
      <family val="2"/>
    </font>
    <font>
      <sz val="10"/>
      <color theme="1"/>
      <name val="times new roman"/>
      <family val="2"/>
    </font>
    <font>
      <sz val="11"/>
      <name val="times new roman"/>
      <family val="2"/>
    </font>
    <font>
      <b/>
      <sz val="11"/>
      <name val="Times New Roman"/>
      <family val="1"/>
    </font>
    <font>
      <sz val="11"/>
      <color rgb="FFC00000"/>
      <name val="times new roman"/>
      <family val="1"/>
    </font>
    <font>
      <sz val="9"/>
      <name val="Arial Narrow"/>
      <family val="2"/>
    </font>
    <font>
      <sz val="11"/>
      <color theme="0"/>
      <name val="times new roman"/>
      <family val="1"/>
    </font>
    <font>
      <b/>
      <sz val="12"/>
      <color theme="1"/>
      <name val="Arial Narrow"/>
      <family val="2"/>
    </font>
    <font>
      <b/>
      <sz val="12"/>
      <name val="Arial Narrow"/>
      <family val="2"/>
    </font>
    <font>
      <sz val="12"/>
      <color theme="1"/>
      <name val="Arial Narrow"/>
      <family val="2"/>
    </font>
    <font>
      <b/>
      <sz val="14"/>
      <color theme="1"/>
      <name val="Arial Narrow"/>
      <family val="2"/>
    </font>
    <font>
      <b/>
      <sz val="10"/>
      <color theme="0"/>
      <name val="times new roman"/>
      <family val="1"/>
    </font>
    <font>
      <sz val="11"/>
      <color rgb="FFFF000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rgb="FFFF0000"/>
      <name val="Calibri"/>
      <family val="2"/>
      <scheme val="minor"/>
    </font>
    <font>
      <sz val="10"/>
      <name val="Arial"/>
      <family val="2"/>
    </font>
    <font>
      <sz val="9"/>
      <name val="Arial"/>
      <family val="2"/>
    </font>
    <font>
      <sz val="11"/>
      <name val="Calibri"/>
      <family val="2"/>
      <scheme val="minor"/>
    </font>
    <font>
      <sz val="10"/>
      <color theme="1"/>
      <name val="Calibri"/>
      <family val="2"/>
      <scheme val="minor"/>
    </font>
    <font>
      <b/>
      <sz val="9"/>
      <color indexed="81"/>
      <name val="Tahoma"/>
      <family val="2"/>
    </font>
    <font>
      <sz val="9"/>
      <color indexed="81"/>
      <name val="Tahoma"/>
      <family val="2"/>
    </font>
    <font>
      <u/>
      <sz val="11"/>
      <color theme="10"/>
      <name val="times new roman"/>
      <family val="2"/>
    </font>
    <font>
      <b/>
      <sz val="11"/>
      <color theme="1"/>
      <name val="Calibri"/>
      <family val="2"/>
      <scheme val="minor"/>
    </font>
    <font>
      <sz val="14"/>
      <color theme="1"/>
      <name val="times new roman"/>
      <family val="2"/>
    </font>
    <font>
      <u/>
      <sz val="14"/>
      <color theme="10"/>
      <name val="times new roman"/>
      <family val="2"/>
    </font>
    <font>
      <sz val="14"/>
      <name val="Calibri"/>
      <family val="2"/>
    </font>
    <font>
      <sz val="14"/>
      <name val="times new roman"/>
      <family val="2"/>
    </font>
    <font>
      <sz val="11"/>
      <color rgb="FFFF0000"/>
      <name val="times new roman"/>
      <family val="2"/>
    </font>
    <font>
      <sz val="11"/>
      <color theme="4"/>
      <name val="times new roman"/>
      <family val="2"/>
    </font>
    <font>
      <sz val="14"/>
      <color rgb="FF7030A0"/>
      <name val="Calibri"/>
      <family val="2"/>
      <scheme val="minor"/>
    </font>
    <font>
      <b/>
      <sz val="11"/>
      <name val="Calibri"/>
      <family val="2"/>
      <scheme val="minor"/>
    </font>
    <font>
      <i/>
      <sz val="11"/>
      <color rgb="FF7030A0"/>
      <name val="times new roman"/>
      <family val="1"/>
    </font>
    <font>
      <sz val="9"/>
      <color rgb="FF7030A0"/>
      <name val="times new roman"/>
      <family val="2"/>
    </font>
    <font>
      <sz val="12"/>
      <color rgb="FF7030A0"/>
      <name val="Calibri"/>
      <family val="2"/>
      <scheme val="minor"/>
    </font>
    <font>
      <sz val="11"/>
      <color rgb="FF7030A0"/>
      <name val="Calibri"/>
      <family val="2"/>
      <scheme val="minor"/>
    </font>
    <font>
      <sz val="8"/>
      <color rgb="FF000000"/>
      <name val="Arial"/>
      <family val="2"/>
    </font>
    <font>
      <b/>
      <sz val="11"/>
      <color rgb="FF7030A0"/>
      <name val="times new roman"/>
      <family val="2"/>
    </font>
    <font>
      <b/>
      <sz val="11"/>
      <color rgb="FF7030A0"/>
      <name val="Arial"/>
      <family val="2"/>
    </font>
    <font>
      <sz val="10"/>
      <color rgb="FF000000"/>
      <name val="Calibri"/>
      <family val="2"/>
      <scheme val="minor"/>
    </font>
    <font>
      <u/>
      <sz val="10"/>
      <color rgb="FF000000"/>
      <name val="Calibri"/>
      <family val="2"/>
      <scheme val="minor"/>
    </font>
    <font>
      <sz val="10"/>
      <name val="Calibri"/>
      <family val="2"/>
      <scheme val="minor"/>
    </font>
    <font>
      <sz val="12"/>
      <color theme="1"/>
      <name val="Calibri"/>
      <family val="2"/>
      <scheme val="minor"/>
    </font>
    <font>
      <u/>
      <sz val="12"/>
      <color theme="1"/>
      <name val="Calibri"/>
      <family val="2"/>
      <scheme val="minor"/>
    </font>
    <font>
      <i/>
      <sz val="10"/>
      <color theme="1"/>
      <name val="times new roman"/>
      <family val="2"/>
    </font>
    <font>
      <i/>
      <sz val="10"/>
      <color theme="1"/>
      <name val="Arial"/>
      <family val="2"/>
    </font>
    <font>
      <b/>
      <sz val="11"/>
      <color rgb="FF7030A0"/>
      <name val="times new roman"/>
      <family val="1"/>
    </font>
    <font>
      <sz val="11"/>
      <color rgb="FF000000"/>
      <name val="Calibri"/>
      <family val="2"/>
      <scheme val="minor"/>
    </font>
    <font>
      <u/>
      <sz val="11"/>
      <color rgb="FF000000"/>
      <name val="Calibri"/>
      <family val="2"/>
      <scheme val="minor"/>
    </font>
    <font>
      <u/>
      <sz val="14"/>
      <color theme="10"/>
      <name val="times new roman"/>
      <family val="1"/>
    </font>
    <font>
      <b/>
      <sz val="11"/>
      <color rgb="FFFF0000"/>
      <name val="Calibri"/>
      <family val="2"/>
      <scheme val="minor"/>
    </font>
    <font>
      <b/>
      <sz val="16"/>
      <color theme="1"/>
      <name val="Calibri"/>
      <family val="2"/>
      <scheme val="minor"/>
    </font>
    <font>
      <sz val="14"/>
      <name val="times new roman"/>
      <family val="1"/>
    </font>
    <font>
      <b/>
      <i/>
      <sz val="10"/>
      <color theme="1"/>
      <name val="Arial"/>
      <family val="2"/>
    </font>
    <font>
      <u/>
      <sz val="12"/>
      <color theme="1"/>
      <name val="times new roman"/>
      <family val="1"/>
    </font>
  </fonts>
  <fills count="18">
    <fill>
      <patternFill patternType="none"/>
    </fill>
    <fill>
      <patternFill patternType="gray125"/>
    </fill>
    <fill>
      <patternFill patternType="solid">
        <fgColor theme="7"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5">
    <xf numFmtId="0" fontId="0" fillId="0" borderId="0"/>
    <xf numFmtId="43" fontId="11" fillId="0" borderId="0" applyFont="0" applyFill="0" applyBorder="0" applyAlignment="0" applyProtection="0"/>
    <xf numFmtId="0" fontId="4" fillId="0" borderId="0"/>
    <xf numFmtId="0" fontId="42" fillId="0" borderId="0" applyNumberFormat="0" applyFill="0" applyBorder="0" applyAlignment="0" applyProtection="0"/>
    <xf numFmtId="0" fontId="1" fillId="0" borderId="0"/>
  </cellStyleXfs>
  <cellXfs count="299">
    <xf numFmtId="0" fontId="0" fillId="0" borderId="0" xfId="0"/>
    <xf numFmtId="0" fontId="6" fillId="0" borderId="0" xfId="0" applyFont="1"/>
    <xf numFmtId="0" fontId="7" fillId="0" borderId="0" xfId="0" applyFont="1"/>
    <xf numFmtId="0" fontId="8" fillId="0" borderId="0" xfId="0" applyFont="1"/>
    <xf numFmtId="0" fontId="0" fillId="0" borderId="0" xfId="0" applyBorder="1"/>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2" fontId="0" fillId="0" borderId="0" xfId="0" applyNumberFormat="1"/>
    <xf numFmtId="2" fontId="0" fillId="0" borderId="1" xfId="1" applyNumberFormat="1" applyFon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3" xfId="0" applyBorder="1" applyAlignment="1">
      <alignment horizontal="center"/>
    </xf>
    <xf numFmtId="2" fontId="5" fillId="0" borderId="3" xfId="0" applyNumberFormat="1" applyFont="1" applyBorder="1" applyAlignment="1">
      <alignment horizontal="center"/>
    </xf>
    <xf numFmtId="2" fontId="0" fillId="0" borderId="3" xfId="0" applyNumberFormat="1" applyBorder="1" applyAlignment="1">
      <alignment horizontal="center"/>
    </xf>
    <xf numFmtId="16" fontId="0" fillId="0" borderId="4" xfId="0" applyNumberFormat="1" applyBorder="1" applyAlignment="1">
      <alignment horizontal="center"/>
    </xf>
    <xf numFmtId="2" fontId="0" fillId="0" borderId="4" xfId="0" applyNumberFormat="1" applyBorder="1" applyAlignment="1">
      <alignment horizontal="center"/>
    </xf>
    <xf numFmtId="2" fontId="13" fillId="0" borderId="3" xfId="0" applyNumberFormat="1" applyFont="1" applyBorder="1" applyAlignment="1">
      <alignment horizontal="center"/>
    </xf>
    <xf numFmtId="0" fontId="0" fillId="0" borderId="0" xfId="0" applyBorder="1" applyAlignment="1">
      <alignment horizontal="left" vertical="center"/>
    </xf>
    <xf numFmtId="0" fontId="15" fillId="0" borderId="0" xfId="0" applyFont="1" applyAlignment="1">
      <alignment vertical="top"/>
    </xf>
    <xf numFmtId="0" fontId="16" fillId="0" borderId="0" xfId="0" applyFont="1"/>
    <xf numFmtId="0" fontId="12" fillId="2" borderId="1" xfId="0" applyFont="1" applyFill="1" applyBorder="1" applyAlignment="1">
      <alignment horizontal="center"/>
    </xf>
    <xf numFmtId="43" fontId="0" fillId="3" borderId="1" xfId="1" applyFont="1" applyFill="1" applyBorder="1"/>
    <xf numFmtId="0" fontId="0" fillId="0" borderId="0" xfId="0" applyAlignment="1">
      <alignment wrapText="1"/>
    </xf>
    <xf numFmtId="0" fontId="0" fillId="0" borderId="0" xfId="0" applyAlignment="1">
      <alignment vertical="center" wrapText="1"/>
    </xf>
    <xf numFmtId="0" fontId="20" fillId="0" borderId="0" xfId="0" applyFont="1" applyAlignment="1">
      <alignment wrapText="1"/>
    </xf>
    <xf numFmtId="0" fontId="0" fillId="0" borderId="0" xfId="0" applyBorder="1" applyAlignment="1">
      <alignment wrapText="1"/>
    </xf>
    <xf numFmtId="43" fontId="0" fillId="3" borderId="8" xfId="1" applyFont="1" applyFill="1" applyBorder="1"/>
    <xf numFmtId="0" fontId="12" fillId="0" borderId="0" xfId="0" applyFont="1" applyFill="1" applyBorder="1"/>
    <xf numFmtId="43" fontId="0" fillId="0" borderId="0" xfId="1" applyFont="1" applyFill="1" applyBorder="1" applyAlignment="1">
      <alignment horizontal="center"/>
    </xf>
    <xf numFmtId="43" fontId="0" fillId="0" borderId="0" xfId="1" applyFont="1" applyBorder="1" applyAlignment="1">
      <alignment horizontal="center"/>
    </xf>
    <xf numFmtId="0" fontId="12" fillId="0" borderId="0" xfId="0" applyFont="1" applyFill="1" applyBorder="1" applyAlignment="1">
      <alignment horizontal="center"/>
    </xf>
    <xf numFmtId="2" fontId="0" fillId="0" borderId="0" xfId="0" applyNumberFormat="1" applyFill="1" applyBorder="1" applyAlignment="1">
      <alignment horizontal="center"/>
    </xf>
    <xf numFmtId="2" fontId="0" fillId="0" borderId="0" xfId="1" applyNumberFormat="1" applyFont="1" applyBorder="1" applyAlignment="1">
      <alignment horizontal="center"/>
    </xf>
    <xf numFmtId="0" fontId="0" fillId="0" borderId="0" xfId="0" applyAlignment="1">
      <alignment wrapText="1"/>
    </xf>
    <xf numFmtId="0" fontId="13" fillId="0" borderId="0" xfId="0" applyFont="1"/>
    <xf numFmtId="0" fontId="0" fillId="0" borderId="0" xfId="0" applyAlignment="1">
      <alignment vertical="top"/>
    </xf>
    <xf numFmtId="0" fontId="0" fillId="0" borderId="0" xfId="0" applyAlignment="1">
      <alignment vertical="center"/>
    </xf>
    <xf numFmtId="164" fontId="0" fillId="0" borderId="0" xfId="0" applyNumberFormat="1" applyAlignment="1">
      <alignment vertical="center" wrapText="1"/>
    </xf>
    <xf numFmtId="0" fontId="21" fillId="0" borderId="0" xfId="0" applyFont="1" applyAlignment="1">
      <alignment wrapText="1"/>
    </xf>
    <xf numFmtId="0" fontId="0" fillId="0" borderId="0" xfId="0"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3" fillId="0" borderId="0" xfId="0" applyFont="1" applyFill="1" applyBorder="1" applyAlignment="1">
      <alignment vertical="center" wrapText="1"/>
    </xf>
    <xf numFmtId="0" fontId="20" fillId="0" borderId="1" xfId="0" applyFont="1" applyFill="1" applyBorder="1" applyAlignment="1">
      <alignment horizontal="right" vertical="center" wrapText="1"/>
    </xf>
    <xf numFmtId="0" fontId="20" fillId="0" borderId="4" xfId="0" applyFont="1" applyFill="1" applyBorder="1" applyAlignment="1">
      <alignment horizontal="right" vertical="center" wrapText="1"/>
    </xf>
    <xf numFmtId="0" fontId="20" fillId="11" borderId="4" xfId="0" applyFont="1" applyFill="1" applyBorder="1" applyAlignment="1">
      <alignment horizontal="center" vertical="center" wrapText="1"/>
    </xf>
    <xf numFmtId="0" fontId="0" fillId="0" borderId="0" xfId="0" applyBorder="1" applyAlignment="1">
      <alignment vertical="center"/>
    </xf>
    <xf numFmtId="0" fontId="13" fillId="0" borderId="0" xfId="0" applyFont="1" applyFill="1" applyBorder="1" applyAlignment="1">
      <alignment vertical="top" wrapText="1"/>
    </xf>
    <xf numFmtId="0" fontId="0" fillId="0" borderId="0" xfId="0" applyAlignment="1">
      <alignment wrapText="1"/>
    </xf>
    <xf numFmtId="0" fontId="21" fillId="9" borderId="1" xfId="0" applyFont="1" applyFill="1" applyBorder="1" applyAlignment="1">
      <alignment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165" fontId="0" fillId="9" borderId="1" xfId="0" applyNumberFormat="1" applyFill="1" applyBorder="1" applyAlignment="1">
      <alignment horizontal="center" vertical="center" wrapText="1"/>
    </xf>
    <xf numFmtId="0" fontId="21" fillId="10" borderId="1" xfId="0" applyFont="1" applyFill="1" applyBorder="1" applyAlignment="1">
      <alignment vertical="center" wrapText="1"/>
    </xf>
    <xf numFmtId="0" fontId="7" fillId="0" borderId="0" xfId="0" applyFont="1" applyFill="1" applyBorder="1" applyAlignment="1">
      <alignment horizontal="right" vertical="center" wrapText="1"/>
    </xf>
    <xf numFmtId="0" fontId="13" fillId="0" borderId="1" xfId="0" applyFont="1" applyBorder="1" applyAlignment="1">
      <alignment horizontal="center"/>
    </xf>
    <xf numFmtId="0" fontId="13" fillId="0" borderId="1" xfId="0" applyFont="1" applyBorder="1" applyAlignment="1">
      <alignment horizontal="center" wrapText="1"/>
    </xf>
    <xf numFmtId="166" fontId="0" fillId="3" borderId="1" xfId="1" applyNumberFormat="1" applyFont="1" applyFill="1" applyBorder="1"/>
    <xf numFmtId="0" fontId="12" fillId="14" borderId="0" xfId="0" applyFont="1" applyFill="1" applyAlignment="1">
      <alignment horizontal="center"/>
    </xf>
    <xf numFmtId="1" fontId="0" fillId="3" borderId="3" xfId="1" applyNumberFormat="1" applyFont="1" applyFill="1" applyBorder="1"/>
    <xf numFmtId="43" fontId="0" fillId="3" borderId="3" xfId="1" applyFont="1" applyFill="1" applyBorder="1" applyAlignment="1">
      <alignment horizontal="center"/>
    </xf>
    <xf numFmtId="0" fontId="27" fillId="6" borderId="15" xfId="0" applyFont="1" applyFill="1" applyBorder="1" applyAlignment="1">
      <alignment vertical="center" wrapText="1"/>
    </xf>
    <xf numFmtId="0" fontId="27" fillId="6" borderId="16" xfId="0" applyFont="1" applyFill="1" applyBorder="1" applyAlignment="1">
      <alignment horizontal="center" vertical="center" wrapText="1"/>
    </xf>
    <xf numFmtId="0" fontId="27" fillId="7" borderId="16" xfId="0" applyFont="1" applyFill="1" applyBorder="1" applyAlignment="1">
      <alignment vertical="center" wrapText="1"/>
    </xf>
    <xf numFmtId="0" fontId="27" fillId="7" borderId="16" xfId="0" applyFont="1" applyFill="1" applyBorder="1" applyAlignment="1">
      <alignment horizontal="center" vertical="center" wrapText="1"/>
    </xf>
    <xf numFmtId="0" fontId="27" fillId="8" borderId="16" xfId="0" applyFont="1" applyFill="1" applyBorder="1" applyAlignment="1">
      <alignment vertical="center" wrapText="1"/>
    </xf>
    <xf numFmtId="0" fontId="27" fillId="8" borderId="17" xfId="0" applyFont="1" applyFill="1" applyBorder="1" applyAlignment="1">
      <alignment vertical="center" wrapText="1"/>
    </xf>
    <xf numFmtId="0" fontId="12" fillId="2" borderId="1" xfId="0" applyFont="1" applyFill="1" applyBorder="1" applyAlignment="1">
      <alignment horizontal="right"/>
    </xf>
    <xf numFmtId="0" fontId="22" fillId="0" borderId="0" xfId="0" applyFont="1" applyFill="1" applyBorder="1" applyAlignment="1">
      <alignment horizontal="right"/>
    </xf>
    <xf numFmtId="0" fontId="13" fillId="0" borderId="0" xfId="0" applyFont="1" applyBorder="1" applyAlignment="1">
      <alignment horizontal="left" vertical="center" wrapText="1"/>
    </xf>
    <xf numFmtId="0" fontId="13" fillId="0" borderId="0" xfId="0" applyFont="1" applyBorder="1" applyAlignment="1"/>
    <xf numFmtId="0" fontId="33" fillId="0" borderId="0" xfId="0" applyFont="1"/>
    <xf numFmtId="0" fontId="33" fillId="0" borderId="0" xfId="0" applyFont="1" applyAlignment="1">
      <alignment vertical="center"/>
    </xf>
    <xf numFmtId="0" fontId="33" fillId="0" borderId="0" xfId="0" applyFont="1" applyAlignment="1">
      <alignment horizontal="left" vertical="top"/>
    </xf>
    <xf numFmtId="0" fontId="35" fillId="0" borderId="0" xfId="0" applyFont="1"/>
    <xf numFmtId="0" fontId="31" fillId="0" borderId="0" xfId="0" applyFont="1"/>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textRotation="90" wrapText="1"/>
    </xf>
    <xf numFmtId="0" fontId="24" fillId="0" borderId="1" xfId="0" applyFont="1" applyFill="1" applyBorder="1" applyAlignment="1">
      <alignment wrapText="1"/>
    </xf>
    <xf numFmtId="0" fontId="24" fillId="0" borderId="4" xfId="0" applyFont="1" applyFill="1" applyBorder="1" applyAlignment="1">
      <alignment horizontal="left" vertical="top" wrapText="1"/>
    </xf>
    <xf numFmtId="0" fontId="24" fillId="0" borderId="4" xfId="0" applyFont="1" applyFill="1" applyBorder="1" applyAlignment="1">
      <alignment horizontal="left" vertical="top" textRotation="90" wrapText="1"/>
    </xf>
    <xf numFmtId="0" fontId="24" fillId="0" borderId="8" xfId="0" applyFont="1" applyFill="1" applyBorder="1" applyAlignment="1">
      <alignment horizontal="left" vertical="top" wrapText="1"/>
    </xf>
    <xf numFmtId="0" fontId="37" fillId="0" borderId="1" xfId="0" applyFont="1" applyFill="1" applyBorder="1" applyAlignment="1">
      <alignment horizontal="left" vertical="top" wrapText="1"/>
    </xf>
    <xf numFmtId="0" fontId="37" fillId="0" borderId="1" xfId="0" applyFont="1" applyFill="1" applyBorder="1" applyAlignment="1">
      <alignment horizontal="left" vertical="top" textRotation="90" wrapText="1"/>
    </xf>
    <xf numFmtId="0" fontId="37" fillId="0" borderId="1" xfId="0" applyFont="1" applyFill="1" applyBorder="1" applyAlignment="1">
      <alignment wrapText="1"/>
    </xf>
    <xf numFmtId="0" fontId="37" fillId="0" borderId="1" xfId="0" applyFont="1" applyFill="1" applyBorder="1" applyAlignment="1">
      <alignment vertical="top" wrapText="1"/>
    </xf>
    <xf numFmtId="0" fontId="37" fillId="0" borderId="4" xfId="0" applyFont="1" applyFill="1" applyBorder="1" applyAlignment="1">
      <alignment horizontal="left" vertical="top" textRotation="90" wrapText="1"/>
    </xf>
    <xf numFmtId="0" fontId="37" fillId="0" borderId="4" xfId="0" applyFont="1" applyFill="1" applyBorder="1" applyAlignment="1">
      <alignment horizontal="left" vertical="top" wrapText="1"/>
    </xf>
    <xf numFmtId="0" fontId="37" fillId="0" borderId="1" xfId="0" applyFont="1" applyBorder="1" applyAlignment="1">
      <alignment wrapText="1"/>
    </xf>
    <xf numFmtId="0" fontId="37" fillId="0" borderId="1" xfId="0" applyFont="1" applyBorder="1" applyAlignment="1">
      <alignment horizontal="left" vertical="top" wrapText="1"/>
    </xf>
    <xf numFmtId="0" fontId="37" fillId="0" borderId="1" xfId="0" applyFont="1" applyBorder="1" applyAlignment="1">
      <alignment horizontal="left" vertical="top" textRotation="90" wrapText="1"/>
    </xf>
    <xf numFmtId="2" fontId="13" fillId="0" borderId="1" xfId="0" applyNumberFormat="1" applyFont="1" applyBorder="1" applyAlignment="1">
      <alignment horizontal="center"/>
    </xf>
    <xf numFmtId="2" fontId="13" fillId="0" borderId="8" xfId="0" applyNumberFormat="1" applyFont="1" applyBorder="1" applyAlignment="1">
      <alignment horizontal="center"/>
    </xf>
    <xf numFmtId="2" fontId="13" fillId="0" borderId="4" xfId="0" applyNumberFormat="1" applyFont="1" applyBorder="1" applyAlignment="1">
      <alignment horizontal="center"/>
    </xf>
    <xf numFmtId="0" fontId="4" fillId="0" borderId="0" xfId="2"/>
    <xf numFmtId="0" fontId="31" fillId="0" borderId="0" xfId="2" applyFont="1" applyFill="1"/>
    <xf numFmtId="164" fontId="4" fillId="11" borderId="17" xfId="2" applyNumberFormat="1" applyFill="1" applyBorder="1" applyAlignment="1">
      <alignment horizontal="center" vertical="center"/>
    </xf>
    <xf numFmtId="0" fontId="4" fillId="11" borderId="15" xfId="2" applyFill="1" applyBorder="1" applyAlignment="1">
      <alignment horizontal="right"/>
    </xf>
    <xf numFmtId="0" fontId="4" fillId="11" borderId="29" xfId="2" applyFill="1" applyBorder="1"/>
    <xf numFmtId="0" fontId="4" fillId="0" borderId="0" xfId="2" applyFill="1"/>
    <xf numFmtId="164" fontId="4" fillId="11" borderId="30" xfId="2" applyNumberFormat="1" applyFill="1" applyBorder="1" applyAlignment="1">
      <alignment horizontal="center" vertical="center"/>
    </xf>
    <xf numFmtId="0" fontId="4" fillId="11" borderId="31" xfId="2" applyFill="1" applyBorder="1" applyAlignment="1">
      <alignment horizontal="right"/>
    </xf>
    <xf numFmtId="0" fontId="4" fillId="0" borderId="32" xfId="2" applyFill="1" applyBorder="1" applyAlignment="1">
      <alignment horizontal="left" vertical="center"/>
    </xf>
    <xf numFmtId="164" fontId="4" fillId="0" borderId="20" xfId="2" applyNumberFormat="1" applyBorder="1" applyAlignment="1">
      <alignment horizontal="center" vertical="center"/>
    </xf>
    <xf numFmtId="0" fontId="4" fillId="0" borderId="18" xfId="2" applyBorder="1" applyAlignment="1">
      <alignment horizontal="right"/>
    </xf>
    <xf numFmtId="164" fontId="4" fillId="0" borderId="0" xfId="2" applyNumberFormat="1" applyBorder="1" applyAlignment="1">
      <alignment horizontal="center" vertical="center"/>
    </xf>
    <xf numFmtId="0" fontId="4" fillId="0" borderId="0" xfId="2" applyBorder="1"/>
    <xf numFmtId="164" fontId="4" fillId="0" borderId="34" xfId="2" applyNumberFormat="1" applyBorder="1" applyAlignment="1">
      <alignment horizontal="center" vertical="center"/>
    </xf>
    <xf numFmtId="0" fontId="4" fillId="0" borderId="35" xfId="2" applyBorder="1" applyAlignment="1">
      <alignment horizontal="right"/>
    </xf>
    <xf numFmtId="0" fontId="4" fillId="0" borderId="17" xfId="2" applyBorder="1" applyAlignment="1">
      <alignment horizontal="center" vertical="center"/>
    </xf>
    <xf numFmtId="0" fontId="4" fillId="0" borderId="15" xfId="2" applyBorder="1" applyAlignment="1">
      <alignment horizontal="right"/>
    </xf>
    <xf numFmtId="0" fontId="4" fillId="0" borderId="30" xfId="2" applyBorder="1" applyAlignment="1">
      <alignment horizontal="center" vertical="center"/>
    </xf>
    <xf numFmtId="0" fontId="4" fillId="0" borderId="31" xfId="2" applyBorder="1" applyAlignment="1">
      <alignment horizontal="right"/>
    </xf>
    <xf numFmtId="0" fontId="38" fillId="0" borderId="29" xfId="2" applyFont="1" applyBorder="1" applyAlignment="1">
      <alignment horizontal="center" vertical="center"/>
    </xf>
    <xf numFmtId="0" fontId="38" fillId="0" borderId="32" xfId="2" applyFont="1" applyBorder="1" applyAlignment="1">
      <alignment horizontal="center" vertical="center"/>
    </xf>
    <xf numFmtId="0" fontId="4" fillId="0" borderId="20" xfId="2" applyBorder="1" applyAlignment="1">
      <alignment horizontal="center" vertical="center"/>
    </xf>
    <xf numFmtId="0" fontId="14" fillId="0" borderId="0" xfId="0" applyFont="1"/>
    <xf numFmtId="0" fontId="42" fillId="0" borderId="0" xfId="3"/>
    <xf numFmtId="0" fontId="7" fillId="0" borderId="0" xfId="0" applyFont="1" applyBorder="1"/>
    <xf numFmtId="0" fontId="14" fillId="0" borderId="0" xfId="0" applyFont="1" applyBorder="1"/>
    <xf numFmtId="0" fontId="42" fillId="0" borderId="0" xfId="3" applyBorder="1"/>
    <xf numFmtId="0" fontId="3" fillId="0" borderId="0" xfId="2" applyFont="1"/>
    <xf numFmtId="0" fontId="42" fillId="0" borderId="0" xfId="3" applyAlignment="1">
      <alignment horizontal="right"/>
    </xf>
    <xf numFmtId="0" fontId="42" fillId="0" borderId="2" xfId="3" applyBorder="1" applyAlignment="1">
      <alignment wrapText="1"/>
    </xf>
    <xf numFmtId="0" fontId="43" fillId="0" borderId="0" xfId="2" applyFont="1"/>
    <xf numFmtId="0" fontId="9" fillId="0" borderId="0" xfId="0" applyFont="1"/>
    <xf numFmtId="0" fontId="44" fillId="0" borderId="0" xfId="0" applyFont="1"/>
    <xf numFmtId="0" fontId="45" fillId="0" borderId="0" xfId="3" applyFont="1"/>
    <xf numFmtId="0" fontId="46" fillId="0" borderId="0" xfId="0" applyFont="1" applyAlignment="1">
      <alignment vertical="center"/>
    </xf>
    <xf numFmtId="0" fontId="47" fillId="0" borderId="0" xfId="0" applyFont="1"/>
    <xf numFmtId="0" fontId="47" fillId="0" borderId="0" xfId="0" applyFont="1" applyAlignment="1">
      <alignment horizontal="right"/>
    </xf>
    <xf numFmtId="0" fontId="48" fillId="0" borderId="0" xfId="0" applyFont="1"/>
    <xf numFmtId="0" fontId="0" fillId="9" borderId="1" xfId="0" applyFill="1" applyBorder="1" applyAlignment="1">
      <alignment vertical="center" wrapText="1"/>
    </xf>
    <xf numFmtId="0" fontId="0" fillId="10" borderId="1" xfId="0" applyFill="1" applyBorder="1" applyAlignment="1">
      <alignment vertical="center" wrapText="1"/>
    </xf>
    <xf numFmtId="14" fontId="0" fillId="0" borderId="0" xfId="0" applyNumberFormat="1"/>
    <xf numFmtId="0" fontId="2" fillId="11" borderId="28" xfId="2" applyFont="1" applyFill="1" applyBorder="1"/>
    <xf numFmtId="0" fontId="51" fillId="0" borderId="29" xfId="2" applyFont="1" applyBorder="1" applyAlignment="1">
      <alignment horizontal="center" vertical="center"/>
    </xf>
    <xf numFmtId="0" fontId="4" fillId="0" borderId="0" xfId="2" applyAlignment="1">
      <alignment wrapText="1"/>
    </xf>
    <xf numFmtId="0" fontId="2" fillId="0" borderId="36" xfId="2" applyFont="1" applyBorder="1" applyAlignment="1">
      <alignment horizontal="center" vertical="center" wrapText="1"/>
    </xf>
    <xf numFmtId="15" fontId="4" fillId="0" borderId="0" xfId="2" applyNumberFormat="1"/>
    <xf numFmtId="0" fontId="52" fillId="0" borderId="0" xfId="0" applyFont="1" applyBorder="1"/>
    <xf numFmtId="15" fontId="53" fillId="0" borderId="0" xfId="0" applyNumberFormat="1" applyFont="1"/>
    <xf numFmtId="0" fontId="38" fillId="0" borderId="28" xfId="2" applyFont="1" applyBorder="1" applyAlignment="1">
      <alignment horizontal="center" vertical="center"/>
    </xf>
    <xf numFmtId="164" fontId="38" fillId="0" borderId="33" xfId="2" applyNumberFormat="1" applyFont="1" applyBorder="1" applyAlignment="1">
      <alignment horizontal="center" vertical="center"/>
    </xf>
    <xf numFmtId="0" fontId="55" fillId="0" borderId="0" xfId="2" applyFont="1"/>
    <xf numFmtId="0" fontId="54" fillId="0" borderId="0" xfId="2" applyFont="1" applyAlignment="1">
      <alignment horizontal="left"/>
    </xf>
    <xf numFmtId="0" fontId="55" fillId="0" borderId="0" xfId="2" applyFont="1" applyFill="1" applyBorder="1" applyAlignment="1">
      <alignment horizontal="left" vertical="center"/>
    </xf>
    <xf numFmtId="0" fontId="56" fillId="0" borderId="0" xfId="0" applyFont="1" applyBorder="1" applyAlignment="1">
      <alignment horizontal="center" vertical="center" wrapText="1"/>
    </xf>
    <xf numFmtId="0" fontId="56" fillId="0" borderId="0" xfId="0" applyFont="1" applyBorder="1" applyAlignment="1">
      <alignment horizontal="justify" vertical="center" wrapText="1"/>
    </xf>
    <xf numFmtId="0" fontId="59" fillId="0" borderId="1" xfId="0" applyFont="1" applyBorder="1" applyAlignment="1">
      <alignment horizontal="center" vertical="center" wrapText="1"/>
    </xf>
    <xf numFmtId="0" fontId="60" fillId="0" borderId="1" xfId="0" applyFont="1" applyBorder="1" applyAlignment="1">
      <alignment horizontal="left" vertical="center" wrapText="1"/>
    </xf>
    <xf numFmtId="0" fontId="59" fillId="0" borderId="1" xfId="0" applyFont="1" applyBorder="1" applyAlignment="1">
      <alignment horizontal="left" vertical="center" wrapText="1"/>
    </xf>
    <xf numFmtId="0" fontId="39" fillId="0" borderId="1" xfId="0" applyFont="1" applyBorder="1" applyAlignment="1">
      <alignment horizontal="left" vertical="center" wrapText="1"/>
    </xf>
    <xf numFmtId="0" fontId="59" fillId="0" borderId="1" xfId="0" applyFont="1" applyBorder="1" applyAlignment="1">
      <alignment horizontal="justify" vertical="center" wrapText="1"/>
    </xf>
    <xf numFmtId="0" fontId="39" fillId="0" borderId="1" xfId="0" applyFont="1" applyBorder="1" applyAlignment="1">
      <alignment horizontal="center" vertical="center" wrapText="1"/>
    </xf>
    <xf numFmtId="0" fontId="61" fillId="17" borderId="1" xfId="0" applyFont="1" applyFill="1" applyBorder="1" applyAlignment="1">
      <alignment vertical="center" wrapText="1"/>
    </xf>
    <xf numFmtId="0" fontId="39" fillId="17" borderId="1" xfId="0" applyFont="1" applyFill="1" applyBorder="1" applyAlignment="1">
      <alignment vertical="center" wrapText="1"/>
    </xf>
    <xf numFmtId="0" fontId="61" fillId="9" borderId="1" xfId="0" applyFont="1" applyFill="1" applyBorder="1" applyAlignment="1">
      <alignment vertical="center" wrapText="1"/>
    </xf>
    <xf numFmtId="0" fontId="39" fillId="9" borderId="1" xfId="0" applyFont="1" applyFill="1" applyBorder="1" applyAlignment="1">
      <alignment vertical="center" wrapText="1"/>
    </xf>
    <xf numFmtId="0" fontId="0" fillId="0" borderId="0" xfId="0" applyAlignment="1">
      <alignment horizontal="center" vertical="center"/>
    </xf>
    <xf numFmtId="10" fontId="20" fillId="0" borderId="17" xfId="0" applyNumberFormat="1" applyFont="1" applyBorder="1" applyAlignment="1">
      <alignment horizontal="left" vertical="top" wrapText="1"/>
    </xf>
    <xf numFmtId="165" fontId="0" fillId="13" borderId="16" xfId="0" applyNumberFormat="1" applyFill="1" applyBorder="1" applyAlignment="1">
      <alignment horizontal="center" vertical="center" wrapText="1"/>
    </xf>
    <xf numFmtId="165" fontId="0" fillId="12" borderId="30" xfId="0" applyNumberFormat="1" applyFill="1" applyBorder="1" applyAlignment="1">
      <alignment horizontal="center" vertical="center" wrapText="1"/>
    </xf>
    <xf numFmtId="0" fontId="6" fillId="0" borderId="31" xfId="0" applyFont="1" applyFill="1" applyBorder="1" applyAlignment="1">
      <alignment horizontal="right"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right" vertical="center" wrapText="1"/>
    </xf>
    <xf numFmtId="0" fontId="0" fillId="0" borderId="0" xfId="0" applyFill="1" applyBorder="1" applyAlignment="1">
      <alignment horizontal="center" vertical="center"/>
    </xf>
    <xf numFmtId="0" fontId="20" fillId="11" borderId="20" xfId="0" applyFont="1" applyFill="1" applyBorder="1" applyAlignment="1">
      <alignment horizontal="center" vertical="center" wrapText="1"/>
    </xf>
    <xf numFmtId="0" fontId="20" fillId="0" borderId="19" xfId="0" applyFont="1" applyFill="1" applyBorder="1" applyAlignment="1">
      <alignment horizontal="right" vertical="center" wrapText="1"/>
    </xf>
    <xf numFmtId="0" fontId="20" fillId="11" borderId="19" xfId="0" applyFont="1" applyFill="1" applyBorder="1" applyAlignment="1">
      <alignment horizontal="center" vertical="center" wrapText="1"/>
    </xf>
    <xf numFmtId="0" fontId="20" fillId="0" borderId="18" xfId="0" applyFont="1" applyFill="1" applyBorder="1" applyAlignment="1">
      <alignment horizontal="right" vertical="center" wrapText="1"/>
    </xf>
    <xf numFmtId="0" fontId="67" fillId="0" borderId="40" xfId="0" applyFont="1" applyBorder="1" applyAlignment="1">
      <alignment horizontal="center" vertical="center" wrapText="1"/>
    </xf>
    <xf numFmtId="0" fontId="68" fillId="0" borderId="40" xfId="0" applyFont="1" applyBorder="1" applyAlignment="1">
      <alignment horizontal="left" vertical="center" wrapText="1"/>
    </xf>
    <xf numFmtId="0" fontId="67" fillId="0" borderId="40" xfId="0" applyFont="1" applyBorder="1" applyAlignment="1">
      <alignment horizontal="left" vertical="center" wrapText="1"/>
    </xf>
    <xf numFmtId="0" fontId="2" fillId="0" borderId="9" xfId="0" applyFont="1" applyBorder="1" applyAlignment="1">
      <alignment horizontal="left" vertical="center" wrapText="1"/>
    </xf>
    <xf numFmtId="0" fontId="67" fillId="0" borderId="41" xfId="0" applyFont="1" applyBorder="1" applyAlignment="1">
      <alignment horizontal="justify" vertical="center" wrapText="1"/>
    </xf>
    <xf numFmtId="0" fontId="67" fillId="0" borderId="9" xfId="0" applyFont="1" applyBorder="1" applyAlignment="1">
      <alignment horizontal="center" vertical="center" wrapText="1"/>
    </xf>
    <xf numFmtId="0" fontId="68" fillId="0" borderId="37" xfId="0" applyFont="1" applyBorder="1" applyAlignment="1">
      <alignment horizontal="left" vertical="center" wrapText="1"/>
    </xf>
    <xf numFmtId="0" fontId="67" fillId="0" borderId="37" xfId="0" applyFont="1" applyBorder="1" applyAlignment="1">
      <alignment horizontal="left" vertical="center" wrapText="1"/>
    </xf>
    <xf numFmtId="0" fontId="67" fillId="0" borderId="9" xfId="0" applyFont="1" applyBorder="1" applyAlignment="1">
      <alignment horizontal="left" vertical="center" wrapText="1"/>
    </xf>
    <xf numFmtId="0" fontId="67" fillId="0" borderId="37" xfId="0" applyFont="1" applyBorder="1" applyAlignment="1">
      <alignment horizontal="center" vertical="center" wrapText="1"/>
    </xf>
    <xf numFmtId="0" fontId="68" fillId="0" borderId="9" xfId="0" applyFont="1" applyBorder="1" applyAlignment="1">
      <alignment horizontal="left" vertical="center" wrapText="1"/>
    </xf>
    <xf numFmtId="0" fontId="67" fillId="0" borderId="33" xfId="0" applyFont="1" applyBorder="1" applyAlignment="1">
      <alignment horizontal="justify" vertical="center" wrapText="1"/>
    </xf>
    <xf numFmtId="0" fontId="42" fillId="0" borderId="0" xfId="3" applyBorder="1" applyAlignment="1">
      <alignment horizontal="center" vertical="center" wrapText="1"/>
    </xf>
    <xf numFmtId="0" fontId="42" fillId="0" borderId="0" xfId="3" applyAlignment="1">
      <alignment vertical="center" wrapText="1"/>
    </xf>
    <xf numFmtId="0" fontId="69" fillId="0" borderId="0" xfId="3" applyFont="1"/>
    <xf numFmtId="2" fontId="0" fillId="0" borderId="41" xfId="1" applyNumberFormat="1" applyFont="1" applyBorder="1" applyAlignment="1">
      <alignment horizontal="center"/>
    </xf>
    <xf numFmtId="1" fontId="0" fillId="9" borderId="4" xfId="0" applyNumberFormat="1" applyFill="1" applyBorder="1" applyAlignment="1">
      <alignment horizontal="center"/>
    </xf>
    <xf numFmtId="2" fontId="0" fillId="9" borderId="4" xfId="0" applyNumberFormat="1" applyFill="1" applyBorder="1" applyAlignment="1">
      <alignment horizontal="center"/>
    </xf>
    <xf numFmtId="1" fontId="0" fillId="9" borderId="1" xfId="0" applyNumberFormat="1" applyFill="1" applyBorder="1" applyAlignment="1">
      <alignment horizontal="center"/>
    </xf>
    <xf numFmtId="0" fontId="0" fillId="9" borderId="1" xfId="0" applyFill="1" applyBorder="1" applyAlignment="1">
      <alignment horizontal="center"/>
    </xf>
    <xf numFmtId="1" fontId="49" fillId="9" borderId="4" xfId="0" applyNumberFormat="1" applyFont="1" applyFill="1" applyBorder="1" applyAlignment="1">
      <alignment horizontal="center"/>
    </xf>
    <xf numFmtId="0" fontId="49" fillId="9" borderId="1" xfId="0" applyFont="1" applyFill="1" applyBorder="1" applyAlignment="1">
      <alignment horizontal="center"/>
    </xf>
    <xf numFmtId="1" fontId="49" fillId="9" borderId="1" xfId="0" applyNumberFormat="1" applyFont="1" applyFill="1" applyBorder="1" applyAlignment="1">
      <alignment horizontal="center"/>
    </xf>
    <xf numFmtId="2" fontId="12" fillId="16" borderId="4" xfId="0" applyNumberFormat="1" applyFont="1" applyFill="1" applyBorder="1" applyAlignment="1">
      <alignment vertical="center"/>
    </xf>
    <xf numFmtId="2" fontId="12" fillId="16" borderId="42" xfId="0" applyNumberFormat="1" applyFont="1" applyFill="1" applyBorder="1" applyAlignment="1">
      <alignment horizontal="center" vertical="center"/>
    </xf>
    <xf numFmtId="0" fontId="0" fillId="16" borderId="8" xfId="0" applyFill="1" applyBorder="1"/>
    <xf numFmtId="0" fontId="1" fillId="0" borderId="0" xfId="4"/>
    <xf numFmtId="0" fontId="1" fillId="0" borderId="0" xfId="4" applyBorder="1"/>
    <xf numFmtId="0" fontId="70" fillId="0" borderId="0" xfId="4" applyFont="1" applyBorder="1" applyAlignment="1">
      <alignment horizontal="center" vertical="center"/>
    </xf>
    <xf numFmtId="0" fontId="70" fillId="0" borderId="0" xfId="4" applyFont="1" applyBorder="1" applyAlignment="1">
      <alignment horizontal="right"/>
    </xf>
    <xf numFmtId="0" fontId="43" fillId="0" borderId="0" xfId="4" applyFont="1" applyBorder="1"/>
    <xf numFmtId="0" fontId="43" fillId="0" borderId="0" xfId="4" applyFont="1" applyBorder="1" applyAlignment="1">
      <alignment horizontal="center" vertical="center"/>
    </xf>
    <xf numFmtId="0" fontId="43" fillId="0" borderId="0" xfId="4" applyFont="1" applyBorder="1" applyAlignment="1">
      <alignment horizontal="right"/>
    </xf>
    <xf numFmtId="0" fontId="1" fillId="0" borderId="0" xfId="4" applyAlignment="1">
      <alignment horizontal="center" vertical="center"/>
    </xf>
    <xf numFmtId="0" fontId="71" fillId="0" borderId="0" xfId="4" applyFont="1"/>
    <xf numFmtId="0" fontId="72" fillId="0" borderId="0" xfId="0" applyFont="1"/>
    <xf numFmtId="0" fontId="33" fillId="0" borderId="0" xfId="0" applyFont="1" applyAlignment="1">
      <alignment horizontal="left" vertical="top" wrapText="1"/>
    </xf>
    <xf numFmtId="0" fontId="34"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2" fillId="0" borderId="0" xfId="0" applyFont="1"/>
    <xf numFmtId="0" fontId="9" fillId="0" borderId="0" xfId="0" applyFont="1"/>
    <xf numFmtId="0" fontId="47" fillId="0" borderId="0" xfId="0" applyFont="1"/>
    <xf numFmtId="0" fontId="8" fillId="0" borderId="0" xfId="0" applyFont="1"/>
    <xf numFmtId="0" fontId="32" fillId="0" borderId="0" xfId="0" applyFont="1" applyAlignment="1">
      <alignment vertical="center"/>
    </xf>
    <xf numFmtId="0" fontId="34" fillId="0" borderId="0" xfId="0" applyFont="1" applyAlignment="1">
      <alignment horizontal="left" vertical="top"/>
    </xf>
    <xf numFmtId="0" fontId="34" fillId="0" borderId="0" xfId="0" applyFont="1" applyAlignment="1">
      <alignment horizontal="left" vertical="top" wrapText="1"/>
    </xf>
    <xf numFmtId="0" fontId="0" fillId="0" borderId="0" xfId="0" applyAlignment="1">
      <alignment horizontal="left" vertical="top" wrapText="1"/>
    </xf>
    <xf numFmtId="0" fontId="26" fillId="0" borderId="4" xfId="0" applyFont="1" applyFill="1" applyBorder="1" applyAlignment="1">
      <alignment wrapTex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1" xfId="0" applyFont="1" applyFill="1" applyBorder="1" applyAlignment="1">
      <alignment wrapText="1"/>
    </xf>
    <xf numFmtId="0" fontId="8" fillId="0" borderId="39" xfId="0" applyFont="1" applyBorder="1" applyAlignment="1">
      <alignment horizontal="left" vertical="center" wrapText="1"/>
    </xf>
    <xf numFmtId="0" fontId="29" fillId="4" borderId="1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19" xfId="0" applyFont="1" applyFill="1" applyBorder="1" applyAlignment="1">
      <alignment horizontal="center" vertical="center" wrapText="1"/>
    </xf>
    <xf numFmtId="0" fontId="26" fillId="6" borderId="13"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7" borderId="5" xfId="0" applyFont="1" applyFill="1" applyBorder="1" applyAlignment="1">
      <alignment horizontal="left" vertical="center" wrapText="1"/>
    </xf>
    <xf numFmtId="0" fontId="26" fillId="7" borderId="6" xfId="0" applyFont="1" applyFill="1" applyBorder="1" applyAlignment="1">
      <alignment horizontal="left" vertical="center" wrapText="1"/>
    </xf>
    <xf numFmtId="0" fontId="26" fillId="7" borderId="7"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6" xfId="0" applyFont="1" applyFill="1" applyBorder="1" applyAlignment="1">
      <alignment horizontal="left" vertical="center" wrapText="1"/>
    </xf>
    <xf numFmtId="0" fontId="26" fillId="8" borderId="14" xfId="0" applyFont="1" applyFill="1" applyBorder="1" applyAlignment="1">
      <alignment horizontal="left" vertical="center" wrapText="1"/>
    </xf>
    <xf numFmtId="0" fontId="0" fillId="0" borderId="0" xfId="0" applyBorder="1" applyAlignment="1">
      <alignment horizontal="left" vertical="center" wrapText="1"/>
    </xf>
    <xf numFmtId="0" fontId="13" fillId="12" borderId="8" xfId="0" applyFont="1" applyFill="1" applyBorder="1" applyAlignment="1">
      <alignment horizontal="center" vertical="center" wrapText="1"/>
    </xf>
    <xf numFmtId="0" fontId="0" fillId="12" borderId="4" xfId="0" applyFill="1" applyBorder="1" applyAlignment="1">
      <alignment vertical="center"/>
    </xf>
    <xf numFmtId="0" fontId="12" fillId="14" borderId="0" xfId="0" applyFont="1" applyFill="1" applyAlignment="1">
      <alignment horizontal="center"/>
    </xf>
    <xf numFmtId="0" fontId="12" fillId="15" borderId="0" xfId="0" applyFont="1" applyFill="1" applyAlignment="1">
      <alignment horizontal="center"/>
    </xf>
    <xf numFmtId="0" fontId="30" fillId="2" borderId="21"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30" fillId="2" borderId="22" xfId="0" applyFont="1" applyFill="1" applyBorder="1" applyAlignment="1">
      <alignment horizontal="right" vertical="center" wrapText="1"/>
    </xf>
    <xf numFmtId="0" fontId="30" fillId="2" borderId="23" xfId="0" applyFont="1" applyFill="1" applyBorder="1" applyAlignment="1">
      <alignment horizontal="right"/>
    </xf>
    <xf numFmtId="0" fontId="30" fillId="2" borderId="0" xfId="0" applyFont="1" applyFill="1" applyBorder="1" applyAlignment="1">
      <alignment horizontal="right"/>
    </xf>
    <xf numFmtId="0" fontId="30" fillId="2" borderId="24" xfId="0" applyFont="1" applyFill="1" applyBorder="1" applyAlignment="1">
      <alignment horizontal="right"/>
    </xf>
    <xf numFmtId="0" fontId="30" fillId="2" borderId="25" xfId="0" applyFont="1" applyFill="1" applyBorder="1" applyAlignment="1">
      <alignment horizontal="right"/>
    </xf>
    <xf numFmtId="0" fontId="30" fillId="2" borderId="26" xfId="0" applyFont="1" applyFill="1" applyBorder="1" applyAlignment="1">
      <alignment horizontal="right"/>
    </xf>
    <xf numFmtId="0" fontId="30" fillId="2" borderId="27" xfId="0" applyFont="1" applyFill="1" applyBorder="1" applyAlignment="1">
      <alignment horizontal="right"/>
    </xf>
    <xf numFmtId="0" fontId="30" fillId="16" borderId="21" xfId="0" applyFont="1" applyFill="1" applyBorder="1" applyAlignment="1">
      <alignment horizontal="right" vertical="center" wrapText="1"/>
    </xf>
    <xf numFmtId="0" fontId="30" fillId="16" borderId="2" xfId="0" applyFont="1" applyFill="1" applyBorder="1" applyAlignment="1">
      <alignment horizontal="right" vertical="center" wrapText="1"/>
    </xf>
    <xf numFmtId="0" fontId="30" fillId="16" borderId="2" xfId="0" applyFont="1" applyFill="1" applyBorder="1" applyAlignment="1">
      <alignment horizontal="right"/>
    </xf>
    <xf numFmtId="0" fontId="30" fillId="16" borderId="23" xfId="0" applyFont="1" applyFill="1" applyBorder="1" applyAlignment="1">
      <alignment horizontal="right" vertical="center" wrapText="1"/>
    </xf>
    <xf numFmtId="0" fontId="30" fillId="16" borderId="0" xfId="0" applyFont="1" applyFill="1" applyBorder="1" applyAlignment="1">
      <alignment horizontal="right" vertical="center" wrapText="1"/>
    </xf>
    <xf numFmtId="0" fontId="30" fillId="16" borderId="0" xfId="0" applyFont="1" applyFill="1" applyBorder="1" applyAlignment="1">
      <alignment horizontal="right"/>
    </xf>
    <xf numFmtId="0" fontId="30" fillId="16" borderId="25" xfId="0" applyFont="1" applyFill="1" applyBorder="1" applyAlignment="1">
      <alignment horizontal="right" vertical="center"/>
    </xf>
    <xf numFmtId="0" fontId="30" fillId="16" borderId="26" xfId="0" applyFont="1" applyFill="1" applyBorder="1" applyAlignment="1">
      <alignment horizontal="right" vertical="center"/>
    </xf>
    <xf numFmtId="0" fontId="30" fillId="16" borderId="26" xfId="0" applyFont="1" applyFill="1" applyBorder="1" applyAlignment="1">
      <alignment horizontal="right"/>
    </xf>
    <xf numFmtId="0" fontId="25" fillId="2" borderId="5" xfId="0" applyFont="1" applyFill="1" applyBorder="1" applyAlignment="1">
      <alignment horizont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54" fillId="0" borderId="0" xfId="2" applyFont="1" applyAlignment="1">
      <alignment horizontal="left" vertical="top" wrapText="1"/>
    </xf>
    <xf numFmtId="0" fontId="39" fillId="0" borderId="38" xfId="2" applyFont="1" applyBorder="1" applyAlignment="1">
      <alignment horizontal="center" vertical="center" wrapText="1"/>
    </xf>
    <xf numFmtId="0" fontId="39" fillId="0" borderId="37" xfId="2" applyFont="1" applyBorder="1" applyAlignment="1">
      <alignment horizontal="center" vertical="center" wrapText="1"/>
    </xf>
    <xf numFmtId="0" fontId="54" fillId="0" borderId="0" xfId="2" applyFont="1" applyAlignment="1">
      <alignment horizontal="left" wrapText="1"/>
    </xf>
    <xf numFmtId="0" fontId="54" fillId="0" borderId="0" xfId="2" applyFont="1" applyFill="1" applyBorder="1" applyAlignment="1">
      <alignment horizontal="left" vertical="center" wrapText="1"/>
    </xf>
    <xf numFmtId="0" fontId="62" fillId="0" borderId="0" xfId="4" applyFont="1" applyAlignment="1">
      <alignment horizontal="left" vertical="top" wrapText="1"/>
    </xf>
    <xf numFmtId="0" fontId="58" fillId="0" borderId="0" xfId="0" applyFont="1" applyBorder="1" applyAlignment="1">
      <alignment horizontal="justify" vertical="center" wrapText="1"/>
    </xf>
    <xf numFmtId="0" fontId="57" fillId="0" borderId="0" xfId="0" applyFont="1" applyAlignment="1">
      <alignment vertical="center" wrapText="1"/>
    </xf>
    <xf numFmtId="0" fontId="62" fillId="0" borderId="0" xfId="0" applyFont="1" applyBorder="1" applyAlignment="1">
      <alignment vertical="center" wrapText="1"/>
    </xf>
    <xf numFmtId="0" fontId="43" fillId="9" borderId="1" xfId="0" applyFont="1" applyFill="1" applyBorder="1" applyAlignment="1">
      <alignment horizontal="center" vertical="center" wrapText="1"/>
    </xf>
    <xf numFmtId="0" fontId="43" fillId="0" borderId="1" xfId="0" applyFont="1" applyBorder="1" applyAlignment="1">
      <alignment horizontal="center"/>
    </xf>
    <xf numFmtId="0" fontId="39" fillId="9" borderId="1" xfId="0" applyFont="1" applyFill="1" applyBorder="1" applyAlignment="1">
      <alignment vertical="center" wrapText="1"/>
    </xf>
    <xf numFmtId="0" fontId="39" fillId="9" borderId="1" xfId="0" applyFont="1" applyFill="1" applyBorder="1" applyAlignment="1"/>
    <xf numFmtId="0" fontId="43" fillId="17" borderId="1" xfId="0" applyFont="1" applyFill="1" applyBorder="1" applyAlignment="1">
      <alignment horizontal="center" vertical="center" wrapText="1"/>
    </xf>
    <xf numFmtId="0" fontId="43" fillId="17" borderId="1" xfId="0" applyFont="1" applyFill="1" applyBorder="1" applyAlignment="1">
      <alignment horizontal="center"/>
    </xf>
    <xf numFmtId="0" fontId="39" fillId="17" borderId="1" xfId="0" applyFont="1" applyFill="1" applyBorder="1" applyAlignment="1">
      <alignment vertical="center" wrapText="1"/>
    </xf>
    <xf numFmtId="0" fontId="39" fillId="17" borderId="1" xfId="0" applyFont="1" applyFill="1" applyBorder="1" applyAlignment="1"/>
    <xf numFmtId="0" fontId="5" fillId="0" borderId="0" xfId="0" applyFont="1" applyBorder="1" applyAlignment="1">
      <alignment vertical="center" wrapText="1"/>
    </xf>
    <xf numFmtId="0" fontId="0" fillId="9" borderId="1" xfId="0" applyFill="1" applyBorder="1" applyAlignment="1">
      <alignment vertical="center" wrapText="1"/>
    </xf>
    <xf numFmtId="0" fontId="0" fillId="9" borderId="1" xfId="0" applyFill="1" applyBorder="1" applyAlignment="1"/>
    <xf numFmtId="0" fontId="6" fillId="10" borderId="5" xfId="0" applyFont="1" applyFill="1" applyBorder="1" applyAlignment="1">
      <alignment horizontal="center" vertical="top"/>
    </xf>
    <xf numFmtId="0" fontId="6" fillId="10" borderId="6"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10" borderId="1" xfId="0" applyFill="1" applyBorder="1" applyAlignment="1">
      <alignment vertical="center" wrapText="1"/>
    </xf>
    <xf numFmtId="0" fontId="0" fillId="10" borderId="1" xfId="0" applyFill="1" applyBorder="1" applyAlignment="1"/>
    <xf numFmtId="0" fontId="7" fillId="9" borderId="5" xfId="0" applyFont="1" applyFill="1" applyBorder="1" applyAlignment="1">
      <alignment horizontal="center" vertical="center" wrapText="1"/>
    </xf>
    <xf numFmtId="0" fontId="65" fillId="0" borderId="0" xfId="0" applyFont="1" applyAlignment="1">
      <alignment horizontal="left" vertical="top" wrapText="1"/>
    </xf>
    <xf numFmtId="0" fontId="7" fillId="0" borderId="15" xfId="0" applyFont="1" applyFill="1" applyBorder="1" applyAlignment="1">
      <alignment horizontal="right" vertical="center" wrapText="1"/>
    </xf>
    <xf numFmtId="0" fontId="6" fillId="0" borderId="16" xfId="0" applyFont="1" applyBorder="1" applyAlignment="1">
      <alignment horizontal="right" vertical="center" wrapText="1"/>
    </xf>
    <xf numFmtId="0" fontId="66" fillId="0" borderId="0" xfId="0" applyFont="1" applyAlignment="1">
      <alignment vertical="center" wrapText="1"/>
    </xf>
    <xf numFmtId="0" fontId="65" fillId="0" borderId="0" xfId="0" applyFont="1" applyAlignment="1">
      <alignment horizontal="justify" vertical="center" wrapText="1"/>
    </xf>
    <xf numFmtId="0" fontId="64" fillId="0" borderId="0" xfId="0" applyFont="1" applyAlignment="1">
      <alignment wrapText="1"/>
    </xf>
  </cellXfs>
  <cellStyles count="5">
    <cellStyle name="Comma" xfId="1" builtinId="3"/>
    <cellStyle name="Hyperlink" xfId="3" builtinId="8"/>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3177990475741441"/>
          <c:y val="7.1215485564304459E-2"/>
          <c:w val="0.84931703849519502"/>
          <c:h val="0.49732939632546519"/>
        </c:manualLayout>
      </c:layout>
      <c:lineChart>
        <c:grouping val="standard"/>
        <c:ser>
          <c:idx val="0"/>
          <c:order val="0"/>
          <c:tx>
            <c:v>Preceding Year Mandatory Incident rate (per 1000FH)</c:v>
          </c:tx>
          <c:cat>
            <c:strRef>
              <c:f>'4. Indicator Data'!$B$4:$B$15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'4. Indicator Data'!$E$4:$E$15</c:f>
              <c:numCache>
                <c:formatCode>0.00</c:formatCode>
                <c:ptCount val="12"/>
                <c:pt idx="0">
                  <c:v>0.19291388709907673</c:v>
                </c:pt>
                <c:pt idx="1">
                  <c:v>0.30987842849493286</c:v>
                </c:pt>
                <c:pt idx="2">
                  <c:v>0.13119871770121855</c:v>
                </c:pt>
                <c:pt idx="3">
                  <c:v>7.6172238380258286E-2</c:v>
                </c:pt>
                <c:pt idx="4">
                  <c:v>0.16655134528148011</c:v>
                </c:pt>
                <c:pt idx="5">
                  <c:v>0.1139109148299481</c:v>
                </c:pt>
                <c:pt idx="6">
                  <c:v>9.2445672451670333E-2</c:v>
                </c:pt>
                <c:pt idx="7">
                  <c:v>0.24054758993519276</c:v>
                </c:pt>
                <c:pt idx="8">
                  <c:v>0.13363236438414952</c:v>
                </c:pt>
                <c:pt idx="9">
                  <c:v>0.18852984427434863</c:v>
                </c:pt>
                <c:pt idx="10">
                  <c:v>0.13631151933598376</c:v>
                </c:pt>
                <c:pt idx="11">
                  <c:v>0.16979216307292122</c:v>
                </c:pt>
              </c:numCache>
            </c:numRef>
          </c:val>
        </c:ser>
        <c:ser>
          <c:idx val="1"/>
          <c:order val="1"/>
          <c:tx>
            <c:v>Preceeding Year Average (Ave)</c:v>
          </c:tx>
          <c:spPr>
            <a:ln w="19050">
              <a:solidFill>
                <a:schemeClr val="tx2">
                  <a:lumMod val="75000"/>
                </a:schemeClr>
              </a:solidFill>
            </a:ln>
          </c:spPr>
          <c:marker>
            <c:symbol val="none"/>
          </c:marker>
          <c:val>
            <c:numRef>
              <c:f>'4. Indicator Data'!$F$4:$F$15</c:f>
              <c:numCache>
                <c:formatCode>0.00</c:formatCode>
                <c:ptCount val="12"/>
                <c:pt idx="0">
                  <c:v>0.16265705710343173</c:v>
                </c:pt>
                <c:pt idx="1">
                  <c:v>0.16265705710343173</c:v>
                </c:pt>
                <c:pt idx="2">
                  <c:v>0.16265705710343173</c:v>
                </c:pt>
                <c:pt idx="3">
                  <c:v>0.16265705710343173</c:v>
                </c:pt>
                <c:pt idx="4">
                  <c:v>0.16265705710343173</c:v>
                </c:pt>
                <c:pt idx="5">
                  <c:v>0.16265705710343173</c:v>
                </c:pt>
                <c:pt idx="6">
                  <c:v>0.16265705710343173</c:v>
                </c:pt>
                <c:pt idx="7">
                  <c:v>0.16265705710343173</c:v>
                </c:pt>
                <c:pt idx="8">
                  <c:v>0.16265705710343173</c:v>
                </c:pt>
                <c:pt idx="9">
                  <c:v>0.16265705710343173</c:v>
                </c:pt>
                <c:pt idx="10">
                  <c:v>0.16265705710343173</c:v>
                </c:pt>
                <c:pt idx="11">
                  <c:v>0.16265705710343173</c:v>
                </c:pt>
              </c:numCache>
            </c:numRef>
          </c:val>
        </c:ser>
        <c:marker val="1"/>
        <c:axId val="85759872"/>
        <c:axId val="85761408"/>
      </c:lineChart>
      <c:catAx>
        <c:axId val="85759872"/>
        <c:scaling>
          <c:orientation val="minMax"/>
        </c:scaling>
        <c:axPos val="b"/>
        <c:numFmt formatCode="General" sourceLinked="0"/>
        <c:tickLblPos val="nextTo"/>
        <c:txPr>
          <a:bodyPr/>
          <a:lstStyle/>
          <a:p>
            <a:pPr>
              <a:defRPr lang="en-US"/>
            </a:pPr>
            <a:endParaRPr lang="en-US"/>
          </a:p>
        </c:txPr>
        <c:crossAx val="85761408"/>
        <c:crosses val="autoZero"/>
        <c:auto val="1"/>
        <c:lblAlgn val="ctr"/>
        <c:lblOffset val="100"/>
      </c:catAx>
      <c:valAx>
        <c:axId val="85761408"/>
        <c:scaling>
          <c:orientation val="minMax"/>
        </c:scaling>
        <c:axPos val="l"/>
        <c:majorGridlines/>
        <c:numFmt formatCode="0.00" sourceLinked="1"/>
        <c:tickLblPos val="nextTo"/>
        <c:txPr>
          <a:bodyPr/>
          <a:lstStyle/>
          <a:p>
            <a:pPr>
              <a:defRPr lang="en-US"/>
            </a:pPr>
            <a:endParaRPr lang="en-US"/>
          </a:p>
        </c:txPr>
        <c:crossAx val="85759872"/>
        <c:crosses val="autoZero"/>
        <c:crossBetween val="between"/>
      </c:valAx>
    </c:plotArea>
    <c:legend>
      <c:legendPos val="b"/>
      <c:layout>
        <c:manualLayout>
          <c:xMode val="edge"/>
          <c:yMode val="edge"/>
          <c:x val="4.9999883347914893E-2"/>
          <c:y val="0.6693853018372703"/>
          <c:w val="0.86183783800048608"/>
          <c:h val="0.20303470209546443"/>
        </c:manualLayout>
      </c:layout>
      <c:txPr>
        <a:bodyPr/>
        <a:lstStyle/>
        <a:p>
          <a:pPr>
            <a:defRPr lang="en-US" sz="1200" b="1" i="0" cap="all" baseline="0">
              <a:solidFill>
                <a:schemeClr val="tx2"/>
              </a:solidFill>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1.1884981044036361E-2"/>
          <c:y val="6.7581230979366913E-2"/>
          <c:w val="0.82272518429998764"/>
          <c:h val="0.49959284601296666"/>
        </c:manualLayout>
      </c:layout>
      <c:lineChart>
        <c:grouping val="standard"/>
        <c:ser>
          <c:idx val="0"/>
          <c:order val="0"/>
          <c:tx>
            <c:v>Current Year Mandatory Incident rate (per 1000 FH)</c:v>
          </c:tx>
          <c:spPr>
            <a:ln>
              <a:solidFill>
                <a:srgbClr val="F79646">
                  <a:lumMod val="75000"/>
                </a:srgbClr>
              </a:solidFill>
            </a:ln>
          </c:spPr>
          <c:marker>
            <c:spPr>
              <a:ln>
                <a:solidFill>
                  <a:schemeClr val="accent6">
                    <a:lumMod val="75000"/>
                  </a:schemeClr>
                </a:solidFill>
              </a:ln>
            </c:spPr>
          </c:marker>
          <c:cat>
            <c:strRef>
              <c:f>'4. Indicator Data'!$H$4:$H$16</c:f>
              <c:strCache>
                <c:ptCount val="13"/>
                <c:pt idx="0">
                  <c:v>dec</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'4. Indicator Data'!$K$4:$K$16</c:f>
              <c:numCache>
                <c:formatCode>0.00</c:formatCode>
                <c:ptCount val="13"/>
                <c:pt idx="0">
                  <c:v>0.16979216307292122</c:v>
                </c:pt>
                <c:pt idx="1">
                  <c:v>0.17430054643221307</c:v>
                </c:pt>
                <c:pt idx="2">
                  <c:v>0.18060892298384001</c:v>
                </c:pt>
                <c:pt idx="3">
                  <c:v>0.20693972363199908</c:v>
                </c:pt>
                <c:pt idx="4">
                  <c:v>0.23316762887174847</c:v>
                </c:pt>
                <c:pt idx="5">
                  <c:v>0.27386265366591495</c:v>
                </c:pt>
              </c:numCache>
            </c:numRef>
          </c:val>
        </c:ser>
        <c:ser>
          <c:idx val="1"/>
          <c:order val="1"/>
          <c:tx>
            <c:v>2010 Ave + 1SD (Alert if 3 consecutive pts exceed)</c:v>
          </c:tx>
          <c:spPr>
            <a:ln w="25400">
              <a:solidFill>
                <a:srgbClr val="7030A0"/>
              </a:solidFill>
            </a:ln>
          </c:spPr>
          <c:marker>
            <c:symbol val="none"/>
          </c:marker>
          <c:dLbls>
            <c:dLbl>
              <c:idx val="12"/>
              <c:layout>
                <c:manualLayout>
                  <c:x val="-0.12050922992912409"/>
                  <c:y val="-2.6956996402133122E-2"/>
                </c:manualLayout>
              </c:layout>
              <c:tx>
                <c:rich>
                  <a:bodyPr/>
                  <a:lstStyle/>
                  <a:p>
                    <a:r>
                      <a:rPr lang="en-US" sz="1200" b="1" baseline="0">
                        <a:solidFill>
                          <a:srgbClr val="7030A0"/>
                        </a:solidFill>
                      </a:rPr>
                      <a:t>Ave+1 SD</a:t>
                    </a:r>
                    <a:endParaRPr lang="en-US" b="1" baseline="0">
                      <a:solidFill>
                        <a:srgbClr val="7030A0"/>
                      </a:solidFill>
                    </a:endParaRPr>
                  </a:p>
                </c:rich>
              </c:tx>
              <c:showVal val="1"/>
              <c:extLst>
                <c:ext xmlns:c15="http://schemas.microsoft.com/office/drawing/2012/chart" uri="{CE6537A1-D6FC-4f65-9D91-7224C49458BB}">
                  <c15:layout/>
                </c:ext>
              </c:extLst>
            </c:dLbl>
            <c:delete val="1"/>
            <c:extLst>
              <c:ext xmlns:c15="http://schemas.microsoft.com/office/drawing/2012/chart" uri="{CE6537A1-D6FC-4f65-9D91-7224C49458BB}">
                <c15:showLeaderLines val="0"/>
              </c:ext>
            </c:extLst>
          </c:dLbls>
          <c:cat>
            <c:strRef>
              <c:f>'4. Indicator Data'!$H$4:$H$16</c:f>
              <c:strCache>
                <c:ptCount val="13"/>
                <c:pt idx="0">
                  <c:v>dec</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'4. Indicator Data'!$L$4:$L$16</c:f>
              <c:numCache>
                <c:formatCode>0.00</c:formatCode>
                <c:ptCount val="13"/>
                <c:pt idx="1">
                  <c:v>0.22504269610973032</c:v>
                </c:pt>
                <c:pt idx="2">
                  <c:v>0.22504269610973032</c:v>
                </c:pt>
                <c:pt idx="3">
                  <c:v>0.22504269610973032</c:v>
                </c:pt>
                <c:pt idx="4">
                  <c:v>0.22504269610973032</c:v>
                </c:pt>
                <c:pt idx="5">
                  <c:v>0.22504269610973032</c:v>
                </c:pt>
                <c:pt idx="6">
                  <c:v>0.22504269610973032</c:v>
                </c:pt>
                <c:pt idx="7">
                  <c:v>0.22504269610973032</c:v>
                </c:pt>
                <c:pt idx="8">
                  <c:v>0.22504269610973032</c:v>
                </c:pt>
                <c:pt idx="9">
                  <c:v>0.22504269610973032</c:v>
                </c:pt>
                <c:pt idx="10">
                  <c:v>0.22504269610973032</c:v>
                </c:pt>
                <c:pt idx="11">
                  <c:v>0.22504269610973032</c:v>
                </c:pt>
                <c:pt idx="12">
                  <c:v>0.22504269610973032</c:v>
                </c:pt>
              </c:numCache>
            </c:numRef>
          </c:val>
        </c:ser>
        <c:ser>
          <c:idx val="2"/>
          <c:order val="2"/>
          <c:tx>
            <c:v>2010 Ave + 2SD (Alert if 2 consecutive pts exceed)</c:v>
          </c:tx>
          <c:spPr>
            <a:ln w="25400">
              <a:solidFill>
                <a:srgbClr val="7030A0"/>
              </a:solidFill>
            </a:ln>
          </c:spPr>
          <c:marker>
            <c:symbol val="none"/>
          </c:marker>
          <c:dLbls>
            <c:dLbl>
              <c:idx val="12"/>
              <c:layout>
                <c:manualLayout>
                  <c:x val="-0.13008476421283538"/>
                  <c:y val="-3.2198208112596272E-2"/>
                </c:manualLayout>
              </c:layout>
              <c:tx>
                <c:rich>
                  <a:bodyPr/>
                  <a:lstStyle/>
                  <a:p>
                    <a:pPr>
                      <a:defRPr lang="en-US" sz="1200" b="1" baseline="0">
                        <a:solidFill>
                          <a:srgbClr val="7030A0"/>
                        </a:solidFill>
                      </a:defRPr>
                    </a:pPr>
                    <a:r>
                      <a:rPr lang="en-US" sz="1200" b="1" baseline="0">
                        <a:solidFill>
                          <a:srgbClr val="7030A0"/>
                        </a:solidFill>
                      </a:rPr>
                      <a:t>Ave+2 SD</a:t>
                    </a:r>
                    <a:endParaRPr lang="en-US" b="1" baseline="0">
                      <a:solidFill>
                        <a:srgbClr val="7030A0"/>
                      </a:solidFill>
                    </a:endParaRPr>
                  </a:p>
                </c:rich>
              </c:tx>
              <c:spPr/>
              <c:showVal val="1"/>
              <c:extLst>
                <c:ext xmlns:c15="http://schemas.microsoft.com/office/drawing/2012/chart" uri="{CE6537A1-D6FC-4f65-9D91-7224C49458BB}">
                  <c15:layout/>
                </c:ext>
              </c:extLst>
            </c:dLbl>
            <c:delete val="1"/>
            <c:extLst>
              <c:ext xmlns:c15="http://schemas.microsoft.com/office/drawing/2012/chart" uri="{CE6537A1-D6FC-4f65-9D91-7224C49458BB}">
                <c15:showLeaderLines val="0"/>
              </c:ext>
            </c:extLst>
          </c:dLbls>
          <c:cat>
            <c:strRef>
              <c:f>'4. Indicator Data'!$H$4:$H$16</c:f>
              <c:strCache>
                <c:ptCount val="13"/>
                <c:pt idx="0">
                  <c:v>dec</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'4. Indicator Data'!$M$4:$M$16</c:f>
              <c:numCache>
                <c:formatCode>0.00</c:formatCode>
                <c:ptCount val="13"/>
                <c:pt idx="1">
                  <c:v>0.28742833511602894</c:v>
                </c:pt>
                <c:pt idx="2">
                  <c:v>0.28742833511602894</c:v>
                </c:pt>
                <c:pt idx="3">
                  <c:v>0.28742833511602894</c:v>
                </c:pt>
                <c:pt idx="4">
                  <c:v>0.28742833511602894</c:v>
                </c:pt>
                <c:pt idx="5">
                  <c:v>0.28742833511602894</c:v>
                </c:pt>
                <c:pt idx="6">
                  <c:v>0.28742833511602894</c:v>
                </c:pt>
                <c:pt idx="7">
                  <c:v>0.28742833511602894</c:v>
                </c:pt>
                <c:pt idx="8">
                  <c:v>0.28742833511602894</c:v>
                </c:pt>
                <c:pt idx="9">
                  <c:v>0.28742833511602894</c:v>
                </c:pt>
                <c:pt idx="10">
                  <c:v>0.28742833511602894</c:v>
                </c:pt>
                <c:pt idx="11">
                  <c:v>0.28742833511602894</c:v>
                </c:pt>
                <c:pt idx="12">
                  <c:v>0.28742833511602894</c:v>
                </c:pt>
              </c:numCache>
            </c:numRef>
          </c:val>
        </c:ser>
        <c:ser>
          <c:idx val="3"/>
          <c:order val="3"/>
          <c:tx>
            <c:v>2010 Ave + 3SD (Alert if 1 pt exceed)</c:v>
          </c:tx>
          <c:spPr>
            <a:ln w="25400">
              <a:solidFill>
                <a:srgbClr val="7030A0"/>
              </a:solidFill>
            </a:ln>
          </c:spPr>
          <c:marker>
            <c:symbol val="none"/>
          </c:marker>
          <c:dLbls>
            <c:dLbl>
              <c:idx val="12"/>
              <c:layout>
                <c:manualLayout>
                  <c:x val="-0.13487253135469118"/>
                  <c:y val="-3.1073309245199198E-2"/>
                </c:manualLayout>
              </c:layout>
              <c:tx>
                <c:rich>
                  <a:bodyPr/>
                  <a:lstStyle/>
                  <a:p>
                    <a:r>
                      <a:rPr lang="en-US" sz="1200" b="1">
                        <a:solidFill>
                          <a:srgbClr val="7030A0"/>
                        </a:solidFill>
                      </a:rPr>
                      <a:t>Ave+3</a:t>
                    </a:r>
                    <a:r>
                      <a:rPr lang="en-US" sz="1200" b="1" baseline="0">
                        <a:solidFill>
                          <a:srgbClr val="7030A0"/>
                        </a:solidFill>
                      </a:rPr>
                      <a:t> SD</a:t>
                    </a:r>
                    <a:endParaRPr lang="en-US" b="1">
                      <a:solidFill>
                        <a:srgbClr val="7030A0"/>
                      </a:solidFill>
                    </a:endParaRPr>
                  </a:p>
                </c:rich>
              </c:tx>
              <c:showVal val="1"/>
              <c:extLst>
                <c:ext xmlns:c15="http://schemas.microsoft.com/office/drawing/2012/chart" uri="{CE6537A1-D6FC-4f65-9D91-7224C49458BB}">
                  <c15:layout/>
                </c:ext>
              </c:extLst>
            </c:dLbl>
            <c:delete val="1"/>
            <c:extLst>
              <c:ext xmlns:c15="http://schemas.microsoft.com/office/drawing/2012/chart" uri="{CE6537A1-D6FC-4f65-9D91-7224C49458BB}">
                <c15:showLeaderLines val="0"/>
              </c:ext>
            </c:extLst>
          </c:dLbls>
          <c:cat>
            <c:strRef>
              <c:f>'4. Indicator Data'!$H$4:$H$16</c:f>
              <c:strCache>
                <c:ptCount val="13"/>
                <c:pt idx="0">
                  <c:v>dec</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'4. Indicator Data'!$N$4:$N$16</c:f>
              <c:numCache>
                <c:formatCode>0.00</c:formatCode>
                <c:ptCount val="13"/>
                <c:pt idx="1">
                  <c:v>0.34981397412232751</c:v>
                </c:pt>
                <c:pt idx="2">
                  <c:v>0.34981397412232751</c:v>
                </c:pt>
                <c:pt idx="3">
                  <c:v>0.34981397412232751</c:v>
                </c:pt>
                <c:pt idx="4">
                  <c:v>0.34981397412232751</c:v>
                </c:pt>
                <c:pt idx="5">
                  <c:v>0.34981397412232751</c:v>
                </c:pt>
                <c:pt idx="6">
                  <c:v>0.34981397412232751</c:v>
                </c:pt>
                <c:pt idx="7">
                  <c:v>0.34981397412232751</c:v>
                </c:pt>
                <c:pt idx="8">
                  <c:v>0.34981397412232751</c:v>
                </c:pt>
                <c:pt idx="9">
                  <c:v>0.34981397412232751</c:v>
                </c:pt>
                <c:pt idx="10">
                  <c:v>0.34981397412232751</c:v>
                </c:pt>
                <c:pt idx="11">
                  <c:v>0.34981397412232751</c:v>
                </c:pt>
                <c:pt idx="12">
                  <c:v>0.34981397412232751</c:v>
                </c:pt>
              </c:numCache>
            </c:numRef>
          </c:val>
        </c:ser>
        <c:ser>
          <c:idx val="4"/>
          <c:order val="4"/>
          <c:tx>
            <c:v>Current Year Target Average</c:v>
          </c:tx>
          <c:spPr>
            <a:ln w="19050">
              <a:solidFill>
                <a:srgbClr val="00B050"/>
              </a:solidFill>
              <a:prstDash val="dash"/>
            </a:ln>
          </c:spPr>
          <c:marker>
            <c:symbol val="none"/>
          </c:marker>
          <c:dLbls>
            <c:dLbl>
              <c:idx val="12"/>
              <c:layout>
                <c:manualLayout>
                  <c:x val="3.0721966205838301E-3"/>
                  <c:y val="-4.3431068055457709E-3"/>
                </c:manualLayout>
              </c:layout>
              <c:tx>
                <c:rich>
                  <a:bodyPr/>
                  <a:lstStyle/>
                  <a:p>
                    <a:r>
                      <a:rPr lang="en-US" sz="1400" b="1">
                        <a:solidFill>
                          <a:srgbClr val="00B050"/>
                        </a:solidFill>
                      </a:rPr>
                      <a:t>Target</a:t>
                    </a:r>
                    <a:endParaRPr lang="en-US" b="1">
                      <a:solidFill>
                        <a:srgbClr val="00B050"/>
                      </a:solidFill>
                    </a:endParaRPr>
                  </a:p>
                </c:rich>
              </c:tx>
              <c:showVal val="1"/>
              <c:extLst>
                <c:ext xmlns:c15="http://schemas.microsoft.com/office/drawing/2012/chart" uri="{CE6537A1-D6FC-4f65-9D91-7224C49458BB}">
                  <c15:layout/>
                </c:ext>
              </c:extLst>
            </c:dLbl>
            <c:delete val="1"/>
            <c:extLst>
              <c:ext xmlns:c15="http://schemas.microsoft.com/office/drawing/2012/chart" uri="{CE6537A1-D6FC-4f65-9D91-7224C49458BB}">
                <c15:showLeaderLines val="0"/>
              </c:ext>
            </c:extLst>
          </c:dLbls>
          <c:cat>
            <c:strRef>
              <c:f>'4. Indicator Data'!$H$4:$H$16</c:f>
              <c:strCache>
                <c:ptCount val="13"/>
                <c:pt idx="0">
                  <c:v>dec</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'4. Indicator Data'!$O$4:$O$16</c:f>
              <c:numCache>
                <c:formatCode>0.00</c:formatCode>
                <c:ptCount val="13"/>
                <c:pt idx="1">
                  <c:v>0.15452420424826013</c:v>
                </c:pt>
                <c:pt idx="2">
                  <c:v>0.15452420424826013</c:v>
                </c:pt>
                <c:pt idx="3">
                  <c:v>0.15452420424826013</c:v>
                </c:pt>
                <c:pt idx="4">
                  <c:v>0.15452420424826013</c:v>
                </c:pt>
                <c:pt idx="5">
                  <c:v>0.15452420424826013</c:v>
                </c:pt>
                <c:pt idx="6">
                  <c:v>0.15452420424826013</c:v>
                </c:pt>
                <c:pt idx="7">
                  <c:v>0.15452420424826013</c:v>
                </c:pt>
                <c:pt idx="8">
                  <c:v>0.15452420424826013</c:v>
                </c:pt>
                <c:pt idx="9">
                  <c:v>0.15452420424826013</c:v>
                </c:pt>
                <c:pt idx="10">
                  <c:v>0.15452420424826013</c:v>
                </c:pt>
                <c:pt idx="11">
                  <c:v>0.15452420424826013</c:v>
                </c:pt>
                <c:pt idx="12">
                  <c:v>0.15452420424826013</c:v>
                </c:pt>
              </c:numCache>
            </c:numRef>
          </c:val>
        </c:ser>
        <c:marker val="1"/>
        <c:axId val="85799296"/>
        <c:axId val="85800832"/>
      </c:lineChart>
      <c:catAx>
        <c:axId val="85799296"/>
        <c:scaling>
          <c:orientation val="minMax"/>
        </c:scaling>
        <c:axPos val="b"/>
        <c:numFmt formatCode="General" sourceLinked="0"/>
        <c:tickLblPos val="nextTo"/>
        <c:txPr>
          <a:bodyPr/>
          <a:lstStyle/>
          <a:p>
            <a:pPr>
              <a:defRPr lang="en-US"/>
            </a:pPr>
            <a:endParaRPr lang="en-US"/>
          </a:p>
        </c:txPr>
        <c:crossAx val="85800832"/>
        <c:crosses val="autoZero"/>
        <c:auto val="1"/>
        <c:lblAlgn val="ctr"/>
        <c:lblOffset val="100"/>
      </c:catAx>
      <c:valAx>
        <c:axId val="85800832"/>
        <c:scaling>
          <c:orientation val="minMax"/>
        </c:scaling>
        <c:axPos val="l"/>
        <c:majorGridlines/>
        <c:numFmt formatCode="0.00" sourceLinked="1"/>
        <c:tickLblPos val="nextTo"/>
        <c:txPr>
          <a:bodyPr/>
          <a:lstStyle/>
          <a:p>
            <a:pPr>
              <a:defRPr lang="en-US"/>
            </a:pPr>
            <a:endParaRPr lang="en-US"/>
          </a:p>
        </c:txPr>
        <c:crossAx val="85799296"/>
        <c:crosses val="autoZero"/>
        <c:crossBetween val="between"/>
      </c:valAx>
    </c:plotArea>
    <c:legend>
      <c:legendPos val="b"/>
      <c:legendEntry>
        <c:idx val="0"/>
        <c:txPr>
          <a:bodyPr/>
          <a:lstStyle/>
          <a:p>
            <a:pPr>
              <a:defRPr sz="1200" b="1" i="0" cap="all" baseline="0">
                <a:solidFill>
                  <a:schemeClr val="tx2"/>
                </a:solidFill>
              </a:defRPr>
            </a:pPr>
            <a:endParaRPr lang="en-US"/>
          </a:p>
        </c:txPr>
      </c:legendEntry>
      <c:legendEntry>
        <c:idx val="1"/>
        <c:delete val="1"/>
      </c:legendEntry>
      <c:legendEntry>
        <c:idx val="2"/>
        <c:delete val="1"/>
      </c:legendEntry>
      <c:legendEntry>
        <c:idx val="3"/>
        <c:delete val="1"/>
      </c:legendEntry>
      <c:legendEntry>
        <c:idx val="4"/>
        <c:txPr>
          <a:bodyPr/>
          <a:lstStyle/>
          <a:p>
            <a:pPr>
              <a:defRPr sz="1200" b="1" i="0" cap="all" baseline="0">
                <a:solidFill>
                  <a:schemeClr val="tx2"/>
                </a:solidFill>
              </a:defRPr>
            </a:pPr>
            <a:endParaRPr lang="en-US"/>
          </a:p>
        </c:txPr>
      </c:legendEntry>
      <c:layout>
        <c:manualLayout>
          <c:xMode val="edge"/>
          <c:yMode val="edge"/>
          <c:x val="2.9914057000671186E-2"/>
          <c:y val="0.68690425537246769"/>
          <c:w val="0.87558082306995022"/>
          <c:h val="0.20303477152864363"/>
        </c:manualLayout>
      </c:layout>
      <c:txPr>
        <a:bodyPr/>
        <a:lstStyle/>
        <a:p>
          <a:pPr>
            <a:defRPr lang="en-US" sz="1200" baseline="0">
              <a:solidFill>
                <a:srgbClr val="C00000"/>
              </a:solidFill>
            </a:defRPr>
          </a:pPr>
          <a:endParaRPr lang="en-US"/>
        </a:p>
      </c:txPr>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lang="en-US" sz="1200" b="1" i="0" u="none" strike="noStrike" kern="1200" spc="0" baseline="0">
                <a:solidFill>
                  <a:schemeClr val="tx1">
                    <a:lumMod val="65000"/>
                    <a:lumOff val="35000"/>
                  </a:schemeClr>
                </a:solidFill>
                <a:latin typeface="+mn-lt"/>
                <a:ea typeface="+mn-ea"/>
                <a:cs typeface="+mn-cs"/>
              </a:defRPr>
            </a:pPr>
            <a:r>
              <a:rPr lang="en-US"/>
              <a:t>Chart A</a:t>
            </a:r>
          </a:p>
        </c:rich>
      </c:tx>
      <c:layout/>
      <c:spPr>
        <a:noFill/>
        <a:ln>
          <a:noFill/>
        </a:ln>
        <a:effectLst/>
      </c:spPr>
    </c:title>
    <c:plotArea>
      <c:layout/>
      <c:scatterChart>
        <c:scatterStyle val="lineMarker"/>
        <c:ser>
          <c:idx val="0"/>
          <c:order val="0"/>
          <c:tx>
            <c:strRef>
              <c:f>'4B STDEVP rationale'!$C$3</c:f>
              <c:strCache>
                <c:ptCount val="1"/>
                <c:pt idx="0">
                  <c:v>Incident Rate</c:v>
                </c:pt>
              </c:strCache>
            </c:strRef>
          </c:tx>
          <c:spPr>
            <a:ln w="19050" cap="rnd">
              <a:noFill/>
              <a:round/>
            </a:ln>
            <a:effectLst/>
          </c:spPr>
          <c:marker>
            <c:symbol val="circle"/>
            <c:size val="5"/>
            <c:spPr>
              <a:solidFill>
                <a:schemeClr val="accent1"/>
              </a:solidFill>
              <a:ln w="9525">
                <a:solidFill>
                  <a:schemeClr val="accent1"/>
                </a:solidFill>
              </a:ln>
              <a:effectLst/>
            </c:spPr>
          </c:marker>
          <c:xVal>
            <c:strRef>
              <c:f>'4B STDEVP rationale'!$B$4:$B$7</c:f>
              <c:strCache>
                <c:ptCount val="4"/>
                <c:pt idx="0">
                  <c:v>Jan</c:v>
                </c:pt>
                <c:pt idx="1">
                  <c:v>Feb</c:v>
                </c:pt>
                <c:pt idx="2">
                  <c:v>Mar</c:v>
                </c:pt>
                <c:pt idx="3">
                  <c:v>Jun</c:v>
                </c:pt>
              </c:strCache>
            </c:strRef>
          </c:xVal>
          <c:yVal>
            <c:numRef>
              <c:f>'4B STDEVP rationale'!$C$4:$C$7</c:f>
              <c:numCache>
                <c:formatCode>General</c:formatCode>
                <c:ptCount val="4"/>
                <c:pt idx="0">
                  <c:v>1</c:v>
                </c:pt>
                <c:pt idx="1">
                  <c:v>7</c:v>
                </c:pt>
                <c:pt idx="2">
                  <c:v>1</c:v>
                </c:pt>
                <c:pt idx="3">
                  <c:v>7</c:v>
                </c:pt>
              </c:numCache>
            </c:numRef>
          </c:yVal>
        </c:ser>
        <c:ser>
          <c:idx val="1"/>
          <c:order val="1"/>
          <c:tx>
            <c:strRef>
              <c:f>'4B STDEVP rationale'!$D$3</c:f>
              <c:strCache>
                <c:ptCount val="1"/>
                <c:pt idx="0">
                  <c:v>Ave</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trendline>
          <c:xVal>
            <c:strRef>
              <c:f>'4B STDEVP rationale'!$B$4:$B$7</c:f>
              <c:strCache>
                <c:ptCount val="4"/>
                <c:pt idx="0">
                  <c:v>Jan</c:v>
                </c:pt>
                <c:pt idx="1">
                  <c:v>Feb</c:v>
                </c:pt>
                <c:pt idx="2">
                  <c:v>Mar</c:v>
                </c:pt>
                <c:pt idx="3">
                  <c:v>Jun</c:v>
                </c:pt>
              </c:strCache>
            </c:strRef>
          </c:xVal>
          <c:yVal>
            <c:numRef>
              <c:f>'4B STDEVP rationale'!$D$4:$D$7</c:f>
              <c:numCache>
                <c:formatCode>General</c:formatCode>
                <c:ptCount val="4"/>
                <c:pt idx="0">
                  <c:v>4</c:v>
                </c:pt>
                <c:pt idx="1">
                  <c:v>4</c:v>
                </c:pt>
                <c:pt idx="2">
                  <c:v>4</c:v>
                </c:pt>
                <c:pt idx="3">
                  <c:v>4</c:v>
                </c:pt>
              </c:numCache>
            </c:numRef>
          </c:yVal>
        </c:ser>
        <c:axId val="87949696"/>
        <c:axId val="87950464"/>
      </c:scatterChart>
      <c:valAx>
        <c:axId val="87949696"/>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en-US"/>
          </a:p>
        </c:txPr>
        <c:crossAx val="87950464"/>
        <c:crosses val="autoZero"/>
        <c:crossBetween val="midCat"/>
      </c:valAx>
      <c:valAx>
        <c:axId val="8795046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en-US"/>
          </a:p>
        </c:txPr>
        <c:crossAx val="87949696"/>
        <c:crosses val="autoZero"/>
        <c:crossBetween val="midCat"/>
      </c:valAx>
      <c:spPr>
        <a:noFill/>
        <a:ln>
          <a:noFill/>
        </a:ln>
        <a:effectLst/>
      </c:spPr>
    </c:plotArea>
    <c:legend>
      <c:legendPos val="b"/>
      <c:layout/>
      <c:spPr>
        <a:noFill/>
        <a:ln>
          <a:noFill/>
        </a:ln>
        <a:effectLst/>
      </c:spPr>
      <c:txPr>
        <a:bodyPr rot="0" spcFirstLastPara="1" vertOverflow="ellipsis" vert="horz" wrap="square" anchor="ctr" anchorCtr="1"/>
        <a:lstStyle/>
        <a:p>
          <a:pPr>
            <a:defRPr lang="en-US"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accent1"/>
      </a:solidFill>
      <a:round/>
    </a:ln>
    <a:effectLst/>
  </c:spPr>
  <c:txPr>
    <a:bodyPr/>
    <a:lstStyle/>
    <a:p>
      <a:pPr>
        <a:defRPr sz="1000" b="1" i="0" baseline="0"/>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Chart B</a:t>
            </a:r>
          </a:p>
        </c:rich>
      </c:tx>
      <c:layout/>
      <c:spPr>
        <a:noFill/>
        <a:ln>
          <a:noFill/>
        </a:ln>
        <a:effectLst/>
      </c:spPr>
    </c:title>
    <c:plotArea>
      <c:layout>
        <c:manualLayout>
          <c:layoutTarget val="inner"/>
          <c:xMode val="edge"/>
          <c:yMode val="edge"/>
          <c:x val="5.6692038495188099E-2"/>
          <c:y val="0.19949074074074086"/>
          <c:w val="0.8997108486439197"/>
          <c:h val="0.61498432487605681"/>
        </c:manualLayout>
      </c:layout>
      <c:scatterChart>
        <c:scatterStyle val="lineMarker"/>
        <c:ser>
          <c:idx val="0"/>
          <c:order val="0"/>
          <c:tx>
            <c:strRef>
              <c:f>'4B STDEVP rationale'!$L$3</c:f>
              <c:strCache>
                <c:ptCount val="1"/>
                <c:pt idx="0">
                  <c:v>Incident Rate</c:v>
                </c:pt>
              </c:strCache>
            </c:strRef>
          </c:tx>
          <c:spPr>
            <a:ln w="19050" cap="rnd">
              <a:noFill/>
              <a:round/>
            </a:ln>
            <a:effectLst/>
          </c:spPr>
          <c:marker>
            <c:symbol val="circle"/>
            <c:size val="5"/>
            <c:spPr>
              <a:solidFill>
                <a:schemeClr val="accent1"/>
              </a:solidFill>
              <a:ln w="9525">
                <a:solidFill>
                  <a:schemeClr val="accent1"/>
                </a:solidFill>
              </a:ln>
              <a:effectLst/>
            </c:spPr>
          </c:marker>
          <c:xVal>
            <c:strRef>
              <c:f>'4B STDEVP rationale'!$K$4:$K$7</c:f>
              <c:strCache>
                <c:ptCount val="4"/>
                <c:pt idx="0">
                  <c:v>Jan</c:v>
                </c:pt>
                <c:pt idx="1">
                  <c:v>Feb</c:v>
                </c:pt>
                <c:pt idx="2">
                  <c:v>Mar</c:v>
                </c:pt>
                <c:pt idx="3">
                  <c:v>Jun</c:v>
                </c:pt>
              </c:strCache>
            </c:strRef>
          </c:xVal>
          <c:yVal>
            <c:numRef>
              <c:f>'4B STDEVP rationale'!$L$4:$L$7</c:f>
              <c:numCache>
                <c:formatCode>General</c:formatCode>
                <c:ptCount val="4"/>
                <c:pt idx="0">
                  <c:v>3</c:v>
                </c:pt>
                <c:pt idx="1">
                  <c:v>5</c:v>
                </c:pt>
                <c:pt idx="2">
                  <c:v>3</c:v>
                </c:pt>
                <c:pt idx="3">
                  <c:v>5</c:v>
                </c:pt>
              </c:numCache>
            </c:numRef>
          </c:yVal>
        </c:ser>
        <c:ser>
          <c:idx val="1"/>
          <c:order val="1"/>
          <c:tx>
            <c:strRef>
              <c:f>'4B STDEVP rationale'!$M$3</c:f>
              <c:strCache>
                <c:ptCount val="1"/>
                <c:pt idx="0">
                  <c:v>Ave</c:v>
                </c:pt>
              </c:strCache>
            </c:strRef>
          </c:tx>
          <c:spPr>
            <a:ln w="19050" cap="rnd">
              <a:noFill/>
              <a:round/>
            </a:ln>
            <a:effectLst/>
          </c:spPr>
          <c:marker>
            <c:symbol val="circle"/>
            <c:size val="5"/>
            <c:spPr>
              <a:solidFill>
                <a:schemeClr val="accent2"/>
              </a:solidFill>
              <a:ln w="9525">
                <a:solidFill>
                  <a:schemeClr val="accent2"/>
                </a:solidFill>
              </a:ln>
              <a:effectLst/>
            </c:spPr>
          </c:marker>
          <c:xVal>
            <c:strRef>
              <c:f>'4B STDEVP rationale'!$K$4:$K$7</c:f>
              <c:strCache>
                <c:ptCount val="4"/>
                <c:pt idx="0">
                  <c:v>Jan</c:v>
                </c:pt>
                <c:pt idx="1">
                  <c:v>Feb</c:v>
                </c:pt>
                <c:pt idx="2">
                  <c:v>Mar</c:v>
                </c:pt>
                <c:pt idx="3">
                  <c:v>Jun</c:v>
                </c:pt>
              </c:strCache>
            </c:strRef>
          </c:xVal>
          <c:yVal>
            <c:numRef>
              <c:f>'4B STDEVP rationale'!$M$4:$M$7</c:f>
              <c:numCache>
                <c:formatCode>General</c:formatCode>
                <c:ptCount val="4"/>
                <c:pt idx="0">
                  <c:v>4</c:v>
                </c:pt>
                <c:pt idx="1">
                  <c:v>4</c:v>
                </c:pt>
                <c:pt idx="2">
                  <c:v>4</c:v>
                </c:pt>
                <c:pt idx="3">
                  <c:v>4</c:v>
                </c:pt>
              </c:numCache>
            </c:numRef>
          </c:yVal>
        </c:ser>
        <c:axId val="87979136"/>
        <c:axId val="87981056"/>
      </c:scatterChart>
      <c:valAx>
        <c:axId val="87979136"/>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87981056"/>
        <c:crosses val="autoZero"/>
        <c:crossBetween val="midCat"/>
      </c:valAx>
      <c:valAx>
        <c:axId val="8798105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87979136"/>
        <c:crosses val="autoZero"/>
        <c:crossBetween val="midCat"/>
      </c:valAx>
      <c:spPr>
        <a:noFill/>
        <a:ln>
          <a:noFill/>
        </a:ln>
        <a:effectLst/>
      </c:spPr>
    </c:plotArea>
    <c:legend>
      <c:legendPos val="b"/>
      <c:layout/>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69850</xdr:colOff>
      <xdr:row>1</xdr:row>
      <xdr:rowOff>190500</xdr:rowOff>
    </xdr:from>
    <xdr:to>
      <xdr:col>15</xdr:col>
      <xdr:colOff>2184400</xdr:colOff>
      <xdr:row>18</xdr:row>
      <xdr:rowOff>241300</xdr:rowOff>
    </xdr:to>
    <xdr:grpSp>
      <xdr:nvGrpSpPr>
        <xdr:cNvPr id="9" name="Group 8"/>
        <xdr:cNvGrpSpPr/>
      </xdr:nvGrpSpPr>
      <xdr:grpSpPr>
        <a:xfrm>
          <a:off x="355600" y="436033"/>
          <a:ext cx="10555817" cy="3816350"/>
          <a:chOff x="202406" y="446485"/>
          <a:chExt cx="8229600" cy="2742002"/>
        </a:xfrm>
      </xdr:grpSpPr>
      <xdr:graphicFrame macro="">
        <xdr:nvGraphicFramePr>
          <xdr:cNvPr id="2" name="Chart 1"/>
          <xdr:cNvGraphicFramePr/>
        </xdr:nvGraphicFramePr>
        <xdr:xfrm>
          <a:off x="202406" y="446485"/>
          <a:ext cx="4129038" cy="274200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xdr:nvGraphicFramePr>
        <xdr:xfrm>
          <a:off x="4312460" y="446486"/>
          <a:ext cx="4119546" cy="27420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xdr:col>
      <xdr:colOff>101599</xdr:colOff>
      <xdr:row>18</xdr:row>
      <xdr:rowOff>304800</xdr:rowOff>
    </xdr:from>
    <xdr:to>
      <xdr:col>16</xdr:col>
      <xdr:colOff>38100</xdr:colOff>
      <xdr:row>31</xdr:row>
      <xdr:rowOff>142580</xdr:rowOff>
    </xdr:to>
    <xdr:pic>
      <xdr:nvPicPr>
        <xdr:cNvPr id="22"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393699" y="4902200"/>
          <a:ext cx="10604501" cy="38636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205740</xdr:colOff>
      <xdr:row>25</xdr:row>
      <xdr:rowOff>60960</xdr:rowOff>
    </xdr:from>
    <xdr:to>
      <xdr:col>12</xdr:col>
      <xdr:colOff>13855</xdr:colOff>
      <xdr:row>25</xdr:row>
      <xdr:rowOff>466589</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53440" y="4853940"/>
          <a:ext cx="5500255" cy="4056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24</xdr:row>
      <xdr:rowOff>29309</xdr:rowOff>
    </xdr:from>
    <xdr:to>
      <xdr:col>8</xdr:col>
      <xdr:colOff>443346</xdr:colOff>
      <xdr:row>26</xdr:row>
      <xdr:rowOff>74720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39436" y="4137182"/>
          <a:ext cx="5500255" cy="4056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239213</xdr:colOff>
      <xdr:row>9</xdr:row>
      <xdr:rowOff>162742</xdr:rowOff>
    </xdr:from>
    <xdr:to>
      <xdr:col>8</xdr:col>
      <xdr:colOff>191588</xdr:colOff>
      <xdr:row>24</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561975</xdr:colOff>
      <xdr:row>9</xdr:row>
      <xdr:rowOff>166688</xdr:rowOff>
    </xdr:from>
    <xdr:to>
      <xdr:col>16</xdr:col>
      <xdr:colOff>333375</xdr:colOff>
      <xdr:row>25</xdr:row>
      <xdr:rowOff>14288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8"/>
  <sheetViews>
    <sheetView workbookViewId="0">
      <selection sqref="A1:J1"/>
    </sheetView>
  </sheetViews>
  <sheetFormatPr defaultRowHeight="15"/>
  <cols>
    <col min="1" max="1" width="11.28515625" customWidth="1"/>
    <col min="7" max="7" width="10" bestFit="1" customWidth="1"/>
    <col min="9" max="9" width="9.7109375" bestFit="1" customWidth="1"/>
  </cols>
  <sheetData>
    <row r="1" spans="1:15" ht="18.75">
      <c r="A1" s="216" t="s">
        <v>204</v>
      </c>
      <c r="B1" s="216"/>
      <c r="C1" s="216"/>
      <c r="D1" s="216"/>
      <c r="E1" s="216"/>
      <c r="F1" s="216"/>
      <c r="G1" s="216"/>
      <c r="H1" s="216"/>
      <c r="I1" s="216"/>
      <c r="J1" s="216"/>
    </row>
    <row r="3" spans="1:15" ht="18.75">
      <c r="A3" s="3" t="s">
        <v>66</v>
      </c>
      <c r="B3" s="127"/>
      <c r="C3" s="127"/>
      <c r="D3" s="127"/>
      <c r="E3" s="127"/>
      <c r="F3" s="127"/>
      <c r="G3" s="127"/>
      <c r="H3" s="127"/>
      <c r="I3" s="127"/>
      <c r="J3" s="127"/>
      <c r="K3" s="128"/>
    </row>
    <row r="4" spans="1:15" ht="18.75">
      <c r="A4" s="129" t="s">
        <v>67</v>
      </c>
      <c r="B4" s="208" t="s">
        <v>205</v>
      </c>
      <c r="C4" s="208"/>
      <c r="D4" s="208"/>
      <c r="E4" s="208"/>
      <c r="F4" s="208"/>
      <c r="G4" s="208"/>
      <c r="H4" s="208"/>
      <c r="I4" s="208"/>
      <c r="J4" s="208"/>
      <c r="K4" s="208"/>
    </row>
    <row r="5" spans="1:15" ht="18.75">
      <c r="A5" s="129" t="s">
        <v>68</v>
      </c>
      <c r="B5" s="213" t="s">
        <v>70</v>
      </c>
      <c r="C5" s="213"/>
      <c r="D5" s="213"/>
      <c r="E5" s="213"/>
      <c r="F5" s="213"/>
      <c r="G5" s="208"/>
      <c r="H5" s="208"/>
      <c r="I5" s="208"/>
      <c r="J5" s="208"/>
      <c r="K5" s="208"/>
    </row>
    <row r="6" spans="1:15" ht="18.75">
      <c r="A6" s="129" t="s">
        <v>69</v>
      </c>
      <c r="B6" s="213" t="s">
        <v>206</v>
      </c>
      <c r="C6" s="213"/>
      <c r="D6" s="213"/>
      <c r="E6" s="213"/>
      <c r="F6" s="213"/>
      <c r="G6" s="213"/>
      <c r="H6" s="213"/>
      <c r="I6" s="213"/>
      <c r="J6" s="213"/>
      <c r="K6" s="213"/>
    </row>
    <row r="7" spans="1:15" ht="18.75">
      <c r="A7" s="187" t="s">
        <v>142</v>
      </c>
      <c r="B7" s="213" t="s">
        <v>207</v>
      </c>
      <c r="C7" s="213"/>
      <c r="D7" s="213"/>
      <c r="E7" s="213"/>
      <c r="F7" s="213"/>
      <c r="G7" s="213"/>
      <c r="H7" s="213"/>
      <c r="I7" s="208"/>
      <c r="J7" s="208"/>
      <c r="K7" s="208"/>
    </row>
    <row r="8" spans="1:15" ht="18.75">
      <c r="A8" s="129" t="s">
        <v>139</v>
      </c>
      <c r="B8" s="213" t="s">
        <v>208</v>
      </c>
      <c r="C8" s="213"/>
      <c r="D8" s="213"/>
      <c r="E8" s="213"/>
      <c r="F8" s="213"/>
      <c r="G8" s="213"/>
      <c r="H8" s="213"/>
      <c r="I8" s="208"/>
      <c r="J8" s="208"/>
      <c r="K8" s="208"/>
    </row>
    <row r="9" spans="1:15" ht="18.75">
      <c r="A9" s="129" t="s">
        <v>198</v>
      </c>
      <c r="B9" s="214" t="s">
        <v>209</v>
      </c>
      <c r="C9" s="214"/>
      <c r="D9" s="214"/>
      <c r="E9" s="214"/>
      <c r="F9" s="214"/>
      <c r="G9" s="127"/>
      <c r="H9" s="127"/>
      <c r="I9" s="127"/>
      <c r="J9" s="127"/>
      <c r="K9" s="128"/>
    </row>
    <row r="10" spans="1:15" ht="18.75">
      <c r="A10" s="187" t="s">
        <v>143</v>
      </c>
      <c r="B10" s="214" t="s">
        <v>210</v>
      </c>
      <c r="C10" s="214"/>
      <c r="D10" s="214"/>
      <c r="E10" s="214"/>
      <c r="F10" s="214"/>
      <c r="G10" s="214"/>
      <c r="H10" s="214"/>
      <c r="I10" s="214"/>
      <c r="J10" s="214"/>
      <c r="K10" s="128"/>
    </row>
    <row r="11" spans="1:15" ht="18.75">
      <c r="A11" s="129" t="s">
        <v>144</v>
      </c>
      <c r="B11" s="214" t="s">
        <v>211</v>
      </c>
      <c r="C11" s="214"/>
      <c r="D11" s="214"/>
      <c r="E11" s="214"/>
      <c r="F11" s="214"/>
      <c r="G11" s="214"/>
      <c r="H11" s="214"/>
      <c r="I11" s="214"/>
      <c r="J11" s="214"/>
      <c r="K11" s="128"/>
    </row>
    <row r="12" spans="1:15" ht="18.75">
      <c r="A12" s="128"/>
      <c r="B12" s="128"/>
      <c r="C12" s="128"/>
      <c r="D12" s="128"/>
      <c r="E12" s="128"/>
      <c r="F12" s="128"/>
      <c r="G12" s="128"/>
      <c r="H12" s="128"/>
      <c r="I12" s="128"/>
      <c r="J12" s="128"/>
      <c r="K12" s="128"/>
    </row>
    <row r="13" spans="1:15" ht="18.75">
      <c r="A13" s="130" t="s">
        <v>100</v>
      </c>
      <c r="B13" s="131"/>
      <c r="C13" s="131"/>
      <c r="D13" s="131"/>
      <c r="E13" s="131"/>
      <c r="F13" s="131"/>
      <c r="G13" s="131"/>
      <c r="H13" s="131"/>
      <c r="I13" s="131"/>
      <c r="J13" s="131"/>
      <c r="K13" s="131"/>
    </row>
    <row r="14" spans="1:15" ht="18.75">
      <c r="A14" s="215" t="s">
        <v>101</v>
      </c>
      <c r="B14" s="215"/>
      <c r="C14" s="215"/>
      <c r="D14" s="215"/>
      <c r="E14" s="215"/>
      <c r="F14" s="215"/>
      <c r="G14" s="215"/>
      <c r="H14" s="215"/>
      <c r="I14" s="215"/>
      <c r="J14" s="215"/>
      <c r="K14" s="215"/>
      <c r="L14" s="215"/>
      <c r="M14" s="215"/>
    </row>
    <row r="15" spans="1:15" ht="18.75">
      <c r="A15" s="215" t="s">
        <v>212</v>
      </c>
      <c r="B15" s="215"/>
      <c r="C15" s="215"/>
      <c r="D15" s="215"/>
      <c r="E15" s="215"/>
      <c r="F15" s="215"/>
      <c r="G15" s="215"/>
      <c r="H15" s="215"/>
      <c r="I15" s="215"/>
      <c r="J15" s="215"/>
      <c r="K15" s="215"/>
      <c r="L15" s="215"/>
      <c r="M15" s="215"/>
      <c r="N15" s="215"/>
      <c r="O15" s="215"/>
    </row>
    <row r="16" spans="1:15" ht="18.75">
      <c r="A16" s="131"/>
      <c r="B16" s="131"/>
      <c r="C16" s="131"/>
      <c r="D16" s="131"/>
      <c r="E16" s="131"/>
      <c r="F16" s="131"/>
      <c r="G16" s="131"/>
      <c r="H16" s="131"/>
      <c r="I16" s="131"/>
      <c r="J16" s="131"/>
      <c r="K16" s="131"/>
    </row>
    <row r="17" spans="1:11" ht="18.75">
      <c r="A17" s="131"/>
      <c r="B17" s="131"/>
      <c r="C17" s="131"/>
      <c r="D17" s="131"/>
      <c r="E17" s="131"/>
      <c r="F17" s="131"/>
      <c r="G17" s="131"/>
      <c r="H17" s="131"/>
      <c r="I17" s="131"/>
      <c r="J17" s="131"/>
      <c r="K17" s="131"/>
    </row>
    <row r="18" spans="1:11" ht="18.75">
      <c r="A18" s="132"/>
      <c r="B18" s="133"/>
    </row>
  </sheetData>
  <mergeCells count="10">
    <mergeCell ref="A15:O15"/>
    <mergeCell ref="A1:J1"/>
    <mergeCell ref="B5:F5"/>
    <mergeCell ref="B6:K6"/>
    <mergeCell ref="B7:H7"/>
    <mergeCell ref="B8:H8"/>
    <mergeCell ref="B9:F9"/>
    <mergeCell ref="B10:J10"/>
    <mergeCell ref="B11:J11"/>
    <mergeCell ref="A14:M14"/>
  </mergeCells>
  <hyperlinks>
    <hyperlink ref="A5" location="'2. Indicator Examples'!A1" display="Sheet 2"/>
    <hyperlink ref="A6" location="'3. Sample Indicator Chart'!A1" display="Sheet 3"/>
    <hyperlink ref="A7" location="'4. Indicator Data'!A1" display="Sheet 4"/>
    <hyperlink ref="A8" location="'4A Alert Setting Illus'!A1" display="Sheet 4A"/>
    <hyperlink ref="A10" location="'5. ALoS Perf Qualitative'!A1" display="Sheet 5"/>
    <hyperlink ref="A4" location="'1. Instructions for WGs'!A1" display="Sheet 1"/>
    <hyperlink ref="A11" location="'5A. ALoS Perf Quantitative'!A1" display="Sheet 5A"/>
    <hyperlink ref="A9" location="'4B STDEVP rationale'!A1" display="Sheet 4B"/>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dimension ref="A1:B2"/>
  <sheetViews>
    <sheetView workbookViewId="0">
      <selection activeCell="E13" sqref="E13"/>
    </sheetView>
  </sheetViews>
  <sheetFormatPr defaultRowHeight="15"/>
  <sheetData>
    <row r="1" spans="1:2">
      <c r="A1" t="s">
        <v>193</v>
      </c>
    </row>
    <row r="2" spans="1:2">
      <c r="A2">
        <v>1</v>
      </c>
      <c r="B2"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4"/>
  <sheetViews>
    <sheetView tabSelected="1" workbookViewId="0">
      <selection activeCell="L10" sqref="L10"/>
    </sheetView>
  </sheetViews>
  <sheetFormatPr defaultRowHeight="15"/>
  <cols>
    <col min="1" max="1" width="5.7109375" style="37" customWidth="1"/>
    <col min="12" max="12" width="10.28515625" bestFit="1" customWidth="1"/>
  </cols>
  <sheetData>
    <row r="1" spans="1:14" ht="18.75">
      <c r="A1" s="216" t="s">
        <v>213</v>
      </c>
      <c r="B1" s="216"/>
      <c r="C1" s="216"/>
      <c r="D1" s="216"/>
      <c r="E1" s="216"/>
      <c r="F1" s="216"/>
      <c r="G1" s="216"/>
      <c r="H1" s="216"/>
      <c r="I1" s="216"/>
      <c r="J1" s="216"/>
      <c r="K1" s="216"/>
      <c r="L1" s="136"/>
      <c r="N1" s="119" t="s">
        <v>140</v>
      </c>
    </row>
    <row r="2" spans="1:14" ht="18.75">
      <c r="A2" s="217" t="s">
        <v>214</v>
      </c>
      <c r="B2" s="217"/>
      <c r="C2" s="217"/>
      <c r="D2" s="217"/>
      <c r="E2" s="217"/>
      <c r="F2" s="73"/>
      <c r="G2" s="73"/>
      <c r="H2" s="73"/>
      <c r="I2" s="73"/>
      <c r="J2" s="73"/>
      <c r="K2" s="73"/>
      <c r="L2" s="73"/>
      <c r="M2" s="73"/>
      <c r="N2" s="73"/>
    </row>
    <row r="3" spans="1:14" ht="18.75">
      <c r="A3" s="74"/>
      <c r="B3" s="73"/>
      <c r="C3" s="73"/>
      <c r="D3" s="73"/>
      <c r="E3" s="73"/>
      <c r="F3" s="73"/>
      <c r="G3" s="73"/>
      <c r="H3" s="73"/>
      <c r="I3" s="73"/>
      <c r="J3" s="73"/>
      <c r="K3" s="73"/>
      <c r="L3" s="73"/>
      <c r="M3" s="73"/>
      <c r="N3" s="73"/>
    </row>
    <row r="4" spans="1:14" ht="18.75">
      <c r="A4" s="75">
        <v>1</v>
      </c>
      <c r="B4" s="218" t="s">
        <v>215</v>
      </c>
      <c r="C4" s="218"/>
      <c r="D4" s="218"/>
      <c r="E4" s="218"/>
      <c r="F4" s="218"/>
      <c r="G4" s="218"/>
      <c r="H4" s="218"/>
      <c r="I4" s="218"/>
      <c r="J4" s="218"/>
      <c r="K4" s="218"/>
      <c r="L4" s="218"/>
      <c r="M4" s="218"/>
      <c r="N4" s="218"/>
    </row>
    <row r="5" spans="1:14" ht="37.5" customHeight="1">
      <c r="A5" s="75">
        <v>2</v>
      </c>
      <c r="B5" s="219" t="s">
        <v>216</v>
      </c>
      <c r="C5" s="220"/>
      <c r="D5" s="220"/>
      <c r="E5" s="220"/>
      <c r="F5" s="220"/>
      <c r="G5" s="220"/>
      <c r="H5" s="220"/>
      <c r="I5" s="220"/>
      <c r="J5" s="220"/>
      <c r="K5" s="220"/>
      <c r="L5" s="220"/>
      <c r="M5" s="220"/>
      <c r="N5" s="220"/>
    </row>
    <row r="6" spans="1:14" ht="18.75">
      <c r="A6" s="75"/>
      <c r="B6" s="210"/>
      <c r="C6" s="212"/>
      <c r="D6" s="212"/>
      <c r="E6" s="212"/>
      <c r="F6" s="212"/>
      <c r="G6" s="212"/>
      <c r="H6" s="212"/>
      <c r="I6" s="212"/>
      <c r="J6" s="212"/>
      <c r="K6" s="212"/>
      <c r="L6" s="212"/>
      <c r="M6" s="212"/>
      <c r="N6" s="212"/>
    </row>
    <row r="7" spans="1:14" ht="18.75">
      <c r="A7" s="75"/>
      <c r="B7" s="210"/>
      <c r="C7" s="212"/>
      <c r="D7" s="212"/>
      <c r="E7" s="212"/>
      <c r="F7" s="212"/>
      <c r="G7" s="212"/>
      <c r="H7" s="212"/>
      <c r="I7" s="212"/>
      <c r="J7" s="212"/>
      <c r="K7" s="212"/>
      <c r="L7" s="212"/>
      <c r="M7" s="212"/>
      <c r="N7" s="212"/>
    </row>
    <row r="8" spans="1:14" ht="18.75">
      <c r="A8" s="75"/>
      <c r="B8" s="209"/>
      <c r="C8" s="211"/>
      <c r="D8" s="211"/>
      <c r="E8" s="211"/>
      <c r="F8" s="211"/>
      <c r="G8" s="211"/>
      <c r="H8" s="211"/>
      <c r="I8" s="211"/>
      <c r="J8" s="211"/>
      <c r="K8" s="211"/>
      <c r="L8" s="211"/>
      <c r="M8" s="211"/>
      <c r="N8" s="211"/>
    </row>
    <row r="9" spans="1:14" ht="18.75">
      <c r="A9" s="75"/>
      <c r="B9" s="209"/>
      <c r="C9" s="211"/>
      <c r="D9" s="211"/>
      <c r="E9" s="211"/>
      <c r="F9" s="211"/>
      <c r="G9" s="211"/>
      <c r="H9" s="211"/>
      <c r="I9" s="211"/>
      <c r="J9" s="211"/>
      <c r="K9" s="211"/>
      <c r="L9" s="211"/>
      <c r="M9" s="211"/>
      <c r="N9" s="211"/>
    </row>
    <row r="10" spans="1:14" ht="18.75">
      <c r="A10" s="75"/>
      <c r="B10" s="209"/>
      <c r="C10" s="211"/>
      <c r="D10" s="211"/>
      <c r="E10" s="211"/>
      <c r="F10" s="211"/>
      <c r="G10" s="211"/>
      <c r="H10" s="211"/>
      <c r="I10" s="211"/>
      <c r="J10" s="211"/>
      <c r="K10" s="211"/>
      <c r="L10" s="211"/>
      <c r="M10" s="211"/>
      <c r="N10" s="211"/>
    </row>
    <row r="11" spans="1:14" ht="18.75">
      <c r="A11" s="75"/>
      <c r="B11" s="209"/>
      <c r="C11" s="209"/>
      <c r="D11" s="209"/>
      <c r="E11" s="209"/>
      <c r="F11" s="209"/>
      <c r="G11" s="209"/>
      <c r="H11" s="209"/>
      <c r="I11" s="209"/>
      <c r="J11" s="209"/>
      <c r="K11" s="209"/>
      <c r="L11" s="209"/>
      <c r="M11" s="209"/>
      <c r="N11" s="209"/>
    </row>
    <row r="12" spans="1:14" ht="18.75">
      <c r="A12" s="75"/>
      <c r="B12" s="75"/>
      <c r="C12" s="75"/>
      <c r="D12" s="75"/>
      <c r="E12" s="75"/>
      <c r="F12" s="75"/>
      <c r="G12" s="75"/>
      <c r="H12" s="75"/>
      <c r="I12" s="75"/>
      <c r="J12" s="75"/>
      <c r="K12" s="75"/>
      <c r="L12" s="75"/>
      <c r="M12" s="75"/>
      <c r="N12" s="75"/>
    </row>
    <row r="13" spans="1:14" ht="18.75">
      <c r="A13" s="74"/>
      <c r="B13" s="76"/>
      <c r="C13" s="73"/>
      <c r="D13" s="73"/>
      <c r="E13" s="73"/>
      <c r="F13" s="73"/>
      <c r="G13" s="73"/>
      <c r="H13" s="73"/>
      <c r="I13" s="73"/>
      <c r="J13" s="73"/>
      <c r="K13" s="73"/>
      <c r="L13" s="73"/>
      <c r="M13" s="73"/>
      <c r="N13" s="73"/>
    </row>
    <row r="14" spans="1:14">
      <c r="B14" s="77"/>
    </row>
  </sheetData>
  <mergeCells count="4">
    <mergeCell ref="A1:K1"/>
    <mergeCell ref="A2:E2"/>
    <mergeCell ref="B4:N4"/>
    <mergeCell ref="B5:N5"/>
  </mergeCells>
  <hyperlinks>
    <hyperlink ref="N1" location="Contents!A1" display="&lt;&lt;&lt;"/>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zoomScale="70" zoomScaleNormal="70" workbookViewId="0">
      <pane ySplit="4" topLeftCell="A5" activePane="bottomLeft" state="frozen"/>
      <selection pane="bottomLeft" activeCell="Y1" sqref="Y1"/>
    </sheetView>
  </sheetViews>
  <sheetFormatPr defaultColWidth="9.140625" defaultRowHeight="15"/>
  <cols>
    <col min="1" max="1" width="2" style="34" customWidth="1"/>
    <col min="2" max="2" width="20.85546875" style="23" customWidth="1"/>
    <col min="3" max="3" width="10.42578125" style="23" customWidth="1"/>
    <col min="4" max="4" width="14.5703125" style="23" customWidth="1"/>
    <col min="5" max="5" width="23.140625" style="23" customWidth="1"/>
    <col min="6" max="6" width="10.42578125" style="23" customWidth="1"/>
    <col min="7" max="7" width="13.7109375" style="23" customWidth="1"/>
    <col min="8" max="8" width="12" style="23" hidden="1" customWidth="1"/>
    <col min="9" max="9" width="7.5703125" style="23" hidden="1" customWidth="1"/>
    <col min="10" max="10" width="6.85546875" style="23" hidden="1" customWidth="1"/>
    <col min="11" max="11" width="24.85546875" style="23" customWidth="1"/>
    <col min="12" max="12" width="10.28515625" style="23" customWidth="1"/>
    <col min="13" max="13" width="11.5703125" style="23" customWidth="1"/>
    <col min="14" max="14" width="24.28515625" style="23" customWidth="1"/>
    <col min="15" max="15" width="12.28515625" style="23" customWidth="1"/>
    <col min="16" max="16" width="14.7109375" style="23" customWidth="1"/>
    <col min="17" max="16384" width="9.140625" style="23"/>
  </cols>
  <sheetData>
    <row r="1" spans="2:18" ht="27" customHeight="1" thickBot="1">
      <c r="B1" s="225" t="s">
        <v>141</v>
      </c>
      <c r="C1" s="225"/>
      <c r="D1" s="225"/>
      <c r="E1" s="225"/>
      <c r="F1" s="225"/>
      <c r="G1" s="225"/>
      <c r="H1" s="225"/>
      <c r="I1" s="225"/>
      <c r="J1" s="225"/>
      <c r="K1" s="225"/>
      <c r="L1" s="225"/>
      <c r="M1" s="225"/>
      <c r="N1" s="225"/>
      <c r="O1" s="225"/>
      <c r="P1" s="225"/>
    </row>
    <row r="2" spans="2:18" ht="22.15" customHeight="1">
      <c r="B2" s="226" t="s">
        <v>82</v>
      </c>
      <c r="C2" s="227"/>
      <c r="D2" s="227"/>
      <c r="E2" s="227"/>
      <c r="F2" s="227"/>
      <c r="G2" s="227"/>
      <c r="H2" s="227"/>
      <c r="I2" s="227"/>
      <c r="J2" s="228"/>
      <c r="K2" s="229" t="s">
        <v>83</v>
      </c>
      <c r="L2" s="230"/>
      <c r="M2" s="230"/>
      <c r="N2" s="230"/>
      <c r="O2" s="230"/>
      <c r="P2" s="230"/>
    </row>
    <row r="3" spans="2:18" s="24" customFormat="1" ht="41.25" customHeight="1">
      <c r="B3" s="231" t="s">
        <v>86</v>
      </c>
      <c r="C3" s="232"/>
      <c r="D3" s="233"/>
      <c r="E3" s="234" t="s">
        <v>87</v>
      </c>
      <c r="F3" s="235"/>
      <c r="G3" s="236"/>
      <c r="H3" s="237" t="s">
        <v>84</v>
      </c>
      <c r="I3" s="238"/>
      <c r="J3" s="239"/>
      <c r="K3" s="231" t="s">
        <v>86</v>
      </c>
      <c r="L3" s="232"/>
      <c r="M3" s="233"/>
      <c r="N3" s="234" t="s">
        <v>88</v>
      </c>
      <c r="O3" s="235"/>
      <c r="P3" s="236"/>
    </row>
    <row r="4" spans="2:18" s="24" customFormat="1" ht="45.75" customHeight="1" thickBot="1">
      <c r="B4" s="63" t="s">
        <v>20</v>
      </c>
      <c r="C4" s="64" t="s">
        <v>77</v>
      </c>
      <c r="D4" s="64" t="s">
        <v>78</v>
      </c>
      <c r="E4" s="65" t="s">
        <v>22</v>
      </c>
      <c r="F4" s="66" t="s">
        <v>77</v>
      </c>
      <c r="G4" s="66" t="s">
        <v>78</v>
      </c>
      <c r="H4" s="67" t="s">
        <v>23</v>
      </c>
      <c r="I4" s="67" t="s">
        <v>24</v>
      </c>
      <c r="J4" s="68" t="s">
        <v>21</v>
      </c>
      <c r="K4" s="63" t="s">
        <v>25</v>
      </c>
      <c r="L4" s="64" t="s">
        <v>77</v>
      </c>
      <c r="M4" s="64" t="s">
        <v>78</v>
      </c>
      <c r="N4" s="65" t="s">
        <v>25</v>
      </c>
      <c r="O4" s="66" t="s">
        <v>77</v>
      </c>
      <c r="P4" s="66" t="s">
        <v>78</v>
      </c>
    </row>
    <row r="5" spans="2:18" ht="15.75">
      <c r="B5" s="221" t="s">
        <v>89</v>
      </c>
      <c r="C5" s="221"/>
      <c r="D5" s="221"/>
      <c r="E5" s="221"/>
      <c r="F5" s="221"/>
      <c r="G5" s="221"/>
      <c r="H5" s="221"/>
      <c r="I5" s="221"/>
      <c r="J5" s="221"/>
      <c r="K5" s="221"/>
      <c r="L5" s="221"/>
      <c r="M5" s="221"/>
      <c r="N5" s="221"/>
      <c r="O5" s="221"/>
      <c r="P5" s="221"/>
    </row>
    <row r="6" spans="2:18" s="25" customFormat="1" ht="69.75">
      <c r="B6" s="78" t="s">
        <v>93</v>
      </c>
      <c r="C6" s="78" t="s">
        <v>26</v>
      </c>
      <c r="D6" s="78" t="s">
        <v>27</v>
      </c>
      <c r="E6" s="78" t="s">
        <v>102</v>
      </c>
      <c r="F6" s="79" t="s">
        <v>28</v>
      </c>
      <c r="G6" s="79" t="s">
        <v>28</v>
      </c>
      <c r="H6" s="78" t="s">
        <v>29</v>
      </c>
      <c r="I6" s="79" t="s">
        <v>30</v>
      </c>
      <c r="J6" s="79" t="s">
        <v>30</v>
      </c>
      <c r="K6" s="78" t="s">
        <v>38</v>
      </c>
      <c r="L6" s="78" t="s">
        <v>26</v>
      </c>
      <c r="M6" s="78" t="s">
        <v>27</v>
      </c>
      <c r="N6" s="78" t="s">
        <v>41</v>
      </c>
      <c r="O6" s="78" t="s">
        <v>26</v>
      </c>
      <c r="P6" s="78" t="s">
        <v>27</v>
      </c>
    </row>
    <row r="7" spans="2:18" ht="67.5">
      <c r="B7" s="78" t="s">
        <v>103</v>
      </c>
      <c r="C7" s="78" t="s">
        <v>26</v>
      </c>
      <c r="D7" s="78" t="s">
        <v>27</v>
      </c>
      <c r="E7" s="78" t="s">
        <v>104</v>
      </c>
      <c r="F7" s="79" t="s">
        <v>28</v>
      </c>
      <c r="G7" s="79" t="s">
        <v>28</v>
      </c>
      <c r="H7" s="78"/>
      <c r="I7" s="78"/>
      <c r="J7" s="78"/>
      <c r="K7" s="78" t="s">
        <v>39</v>
      </c>
      <c r="L7" s="78" t="s">
        <v>26</v>
      </c>
      <c r="M7" s="78" t="s">
        <v>27</v>
      </c>
      <c r="N7" s="78" t="s">
        <v>42</v>
      </c>
      <c r="O7" s="79" t="s">
        <v>28</v>
      </c>
      <c r="P7" s="79" t="s">
        <v>28</v>
      </c>
      <c r="R7" s="26"/>
    </row>
    <row r="8" spans="2:18" ht="67.5">
      <c r="B8" s="78" t="s">
        <v>116</v>
      </c>
      <c r="C8" s="78" t="s">
        <v>26</v>
      </c>
      <c r="D8" s="78" t="s">
        <v>27</v>
      </c>
      <c r="E8" s="78" t="s">
        <v>59</v>
      </c>
      <c r="F8" s="79" t="s">
        <v>28</v>
      </c>
      <c r="G8" s="79" t="s">
        <v>28</v>
      </c>
      <c r="H8" s="78"/>
      <c r="I8" s="78"/>
      <c r="J8" s="78"/>
      <c r="K8" s="78" t="s">
        <v>40</v>
      </c>
      <c r="L8" s="78" t="s">
        <v>26</v>
      </c>
      <c r="M8" s="78" t="s">
        <v>27</v>
      </c>
      <c r="N8" s="78" t="s">
        <v>43</v>
      </c>
      <c r="O8" s="79" t="s">
        <v>28</v>
      </c>
      <c r="P8" s="79" t="s">
        <v>28</v>
      </c>
    </row>
    <row r="9" spans="2:18" s="50" customFormat="1" ht="67.5">
      <c r="B9" s="78"/>
      <c r="C9" s="78"/>
      <c r="D9" s="78"/>
      <c r="E9" s="78" t="s">
        <v>105</v>
      </c>
      <c r="F9" s="78" t="s">
        <v>26</v>
      </c>
      <c r="G9" s="78" t="s">
        <v>27</v>
      </c>
      <c r="H9" s="78"/>
      <c r="I9" s="78"/>
      <c r="J9" s="78"/>
      <c r="K9" s="78" t="s">
        <v>118</v>
      </c>
      <c r="L9" s="78" t="s">
        <v>26</v>
      </c>
      <c r="M9" s="78" t="s">
        <v>27</v>
      </c>
      <c r="N9" s="78" t="s">
        <v>76</v>
      </c>
      <c r="O9" s="78" t="s">
        <v>26</v>
      </c>
      <c r="P9" s="78" t="s">
        <v>27</v>
      </c>
    </row>
    <row r="10" spans="2:18" ht="67.5">
      <c r="B10" s="78" t="s">
        <v>72</v>
      </c>
      <c r="C10" s="78"/>
      <c r="D10" s="78"/>
      <c r="E10" s="80"/>
      <c r="F10" s="78"/>
      <c r="G10" s="78"/>
      <c r="H10" s="78"/>
      <c r="I10" s="78"/>
      <c r="J10" s="78"/>
      <c r="K10" s="78" t="s">
        <v>117</v>
      </c>
      <c r="L10" s="78" t="s">
        <v>26</v>
      </c>
      <c r="M10" s="78" t="s">
        <v>27</v>
      </c>
      <c r="N10" s="78"/>
      <c r="O10" s="78"/>
      <c r="P10" s="78"/>
    </row>
    <row r="11" spans="2:18" ht="15.75">
      <c r="B11" s="222" t="s">
        <v>32</v>
      </c>
      <c r="C11" s="223"/>
      <c r="D11" s="223"/>
      <c r="E11" s="223"/>
      <c r="F11" s="223"/>
      <c r="G11" s="223"/>
      <c r="H11" s="223"/>
      <c r="I11" s="223"/>
      <c r="J11" s="223"/>
      <c r="K11" s="223"/>
      <c r="L11" s="223"/>
      <c r="M11" s="223"/>
      <c r="N11" s="223"/>
      <c r="O11" s="223"/>
      <c r="P11" s="223"/>
    </row>
    <row r="12" spans="2:18" ht="67.5">
      <c r="B12" s="78" t="s">
        <v>94</v>
      </c>
      <c r="C12" s="78" t="s">
        <v>26</v>
      </c>
      <c r="D12" s="78" t="s">
        <v>27</v>
      </c>
      <c r="E12" s="78" t="s">
        <v>48</v>
      </c>
      <c r="F12" s="79" t="s">
        <v>28</v>
      </c>
      <c r="G12" s="79" t="s">
        <v>28</v>
      </c>
      <c r="H12" s="80"/>
      <c r="I12" s="80"/>
      <c r="J12" s="80"/>
      <c r="K12" s="78" t="s">
        <v>33</v>
      </c>
      <c r="L12" s="78" t="s">
        <v>26</v>
      </c>
      <c r="M12" s="78" t="s">
        <v>27</v>
      </c>
      <c r="N12" s="78" t="s">
        <v>49</v>
      </c>
      <c r="O12" s="79" t="s">
        <v>28</v>
      </c>
      <c r="P12" s="79" t="s">
        <v>28</v>
      </c>
    </row>
    <row r="13" spans="2:18" ht="67.5">
      <c r="B13" s="78" t="s">
        <v>106</v>
      </c>
      <c r="C13" s="78" t="s">
        <v>26</v>
      </c>
      <c r="D13" s="78" t="s">
        <v>27</v>
      </c>
      <c r="E13" s="80"/>
      <c r="F13" s="80"/>
      <c r="G13" s="80"/>
      <c r="H13" s="80"/>
      <c r="I13" s="80"/>
      <c r="J13" s="80"/>
      <c r="K13" s="78" t="s">
        <v>45</v>
      </c>
      <c r="L13" s="78" t="s">
        <v>26</v>
      </c>
      <c r="M13" s="78" t="s">
        <v>27</v>
      </c>
      <c r="N13" s="78" t="s">
        <v>34</v>
      </c>
      <c r="O13" s="79" t="s">
        <v>28</v>
      </c>
      <c r="P13" s="79" t="s">
        <v>28</v>
      </c>
    </row>
    <row r="14" spans="2:18" ht="67.5">
      <c r="B14" s="78" t="s">
        <v>46</v>
      </c>
      <c r="C14" s="78" t="s">
        <v>26</v>
      </c>
      <c r="D14" s="78" t="s">
        <v>27</v>
      </c>
      <c r="E14" s="80"/>
      <c r="F14" s="80"/>
      <c r="G14" s="80"/>
      <c r="H14" s="80"/>
      <c r="I14" s="80"/>
      <c r="J14" s="80"/>
      <c r="K14" s="78" t="s">
        <v>44</v>
      </c>
      <c r="L14" s="78" t="s">
        <v>26</v>
      </c>
      <c r="M14" s="78" t="s">
        <v>27</v>
      </c>
      <c r="N14" s="81" t="s">
        <v>31</v>
      </c>
      <c r="O14" s="82" t="s">
        <v>28</v>
      </c>
      <c r="P14" s="79" t="s">
        <v>28</v>
      </c>
    </row>
    <row r="15" spans="2:18" ht="67.5">
      <c r="B15" s="80"/>
      <c r="C15" s="80"/>
      <c r="D15" s="80"/>
      <c r="E15" s="80"/>
      <c r="F15" s="80"/>
      <c r="G15" s="80"/>
      <c r="H15" s="80"/>
      <c r="I15" s="80"/>
      <c r="J15" s="80"/>
      <c r="K15" s="80"/>
      <c r="L15" s="80"/>
      <c r="M15" s="80"/>
      <c r="N15" s="78" t="s">
        <v>47</v>
      </c>
      <c r="O15" s="78" t="s">
        <v>26</v>
      </c>
      <c r="P15" s="78" t="s">
        <v>27</v>
      </c>
    </row>
    <row r="16" spans="2:18" s="50" customFormat="1">
      <c r="B16" s="80" t="s">
        <v>72</v>
      </c>
      <c r="C16" s="80"/>
      <c r="D16" s="80"/>
      <c r="E16" s="80"/>
      <c r="F16" s="80"/>
      <c r="G16" s="80"/>
      <c r="H16" s="80"/>
      <c r="I16" s="80"/>
      <c r="J16" s="80"/>
      <c r="K16" s="80"/>
      <c r="L16" s="80"/>
      <c r="M16" s="80"/>
      <c r="N16" s="78"/>
      <c r="O16" s="78"/>
      <c r="P16" s="78"/>
    </row>
    <row r="17" spans="2:16" ht="15.75">
      <c r="B17" s="222" t="s">
        <v>35</v>
      </c>
      <c r="C17" s="223"/>
      <c r="D17" s="223"/>
      <c r="E17" s="223"/>
      <c r="F17" s="223"/>
      <c r="G17" s="223"/>
      <c r="H17" s="223"/>
      <c r="I17" s="223"/>
      <c r="J17" s="223"/>
      <c r="K17" s="223"/>
      <c r="L17" s="223"/>
      <c r="M17" s="223"/>
      <c r="N17" s="223"/>
      <c r="O17" s="223"/>
      <c r="P17" s="223"/>
    </row>
    <row r="18" spans="2:16" ht="67.5">
      <c r="B18" s="78" t="s">
        <v>81</v>
      </c>
      <c r="C18" s="78" t="s">
        <v>26</v>
      </c>
      <c r="D18" s="78" t="s">
        <v>27</v>
      </c>
      <c r="E18" s="78" t="s">
        <v>107</v>
      </c>
      <c r="F18" s="78" t="s">
        <v>26</v>
      </c>
      <c r="G18" s="78" t="s">
        <v>27</v>
      </c>
      <c r="H18" s="80"/>
      <c r="I18" s="80"/>
      <c r="J18" s="80"/>
      <c r="K18" s="78" t="s">
        <v>113</v>
      </c>
      <c r="L18" s="78" t="s">
        <v>26</v>
      </c>
      <c r="M18" s="78" t="s">
        <v>27</v>
      </c>
      <c r="N18" s="78" t="s">
        <v>36</v>
      </c>
      <c r="O18" s="78" t="s">
        <v>26</v>
      </c>
      <c r="P18" s="78" t="s">
        <v>27</v>
      </c>
    </row>
    <row r="19" spans="2:16" ht="67.5">
      <c r="B19" s="78" t="s">
        <v>119</v>
      </c>
      <c r="C19" s="78" t="s">
        <v>26</v>
      </c>
      <c r="D19" s="78" t="s">
        <v>27</v>
      </c>
      <c r="E19" s="78" t="s">
        <v>108</v>
      </c>
      <c r="F19" s="78" t="s">
        <v>26</v>
      </c>
      <c r="G19" s="78" t="s">
        <v>27</v>
      </c>
      <c r="H19" s="80"/>
      <c r="I19" s="80"/>
      <c r="J19" s="80"/>
      <c r="K19" s="78" t="s">
        <v>114</v>
      </c>
      <c r="L19" s="78" t="s">
        <v>26</v>
      </c>
      <c r="M19" s="78" t="s">
        <v>27</v>
      </c>
      <c r="N19" s="78" t="s">
        <v>37</v>
      </c>
      <c r="O19" s="78" t="s">
        <v>26</v>
      </c>
      <c r="P19" s="78" t="s">
        <v>27</v>
      </c>
    </row>
    <row r="20" spans="2:16" ht="67.5">
      <c r="B20" s="80"/>
      <c r="C20" s="80"/>
      <c r="D20" s="80"/>
      <c r="E20" s="78" t="s">
        <v>109</v>
      </c>
      <c r="F20" s="79" t="s">
        <v>28</v>
      </c>
      <c r="G20" s="79" t="s">
        <v>28</v>
      </c>
      <c r="H20" s="80"/>
      <c r="I20" s="80"/>
      <c r="J20" s="80"/>
      <c r="K20" s="78" t="s">
        <v>115</v>
      </c>
      <c r="L20" s="78" t="s">
        <v>26</v>
      </c>
      <c r="M20" s="78" t="s">
        <v>27</v>
      </c>
      <c r="N20" s="83" t="s">
        <v>50</v>
      </c>
      <c r="O20" s="82" t="s">
        <v>28</v>
      </c>
      <c r="P20" s="82" t="s">
        <v>28</v>
      </c>
    </row>
    <row r="21" spans="2:16" ht="67.5">
      <c r="B21" s="80" t="s">
        <v>72</v>
      </c>
      <c r="C21" s="80"/>
      <c r="D21" s="80"/>
      <c r="E21" s="80"/>
      <c r="F21" s="80"/>
      <c r="G21" s="80"/>
      <c r="H21" s="80"/>
      <c r="I21" s="80"/>
      <c r="J21" s="80"/>
      <c r="K21" s="80"/>
      <c r="L21" s="80"/>
      <c r="M21" s="80"/>
      <c r="N21" s="78" t="s">
        <v>120</v>
      </c>
      <c r="O21" s="78"/>
      <c r="P21" s="78"/>
    </row>
    <row r="22" spans="2:16" ht="15.75">
      <c r="B22" s="224" t="s">
        <v>90</v>
      </c>
      <c r="C22" s="224"/>
      <c r="D22" s="224"/>
      <c r="E22" s="224"/>
      <c r="F22" s="224"/>
      <c r="G22" s="224"/>
      <c r="H22" s="224"/>
      <c r="I22" s="224"/>
      <c r="J22" s="224"/>
      <c r="K22" s="224"/>
      <c r="L22" s="224"/>
      <c r="M22" s="224"/>
      <c r="N22" s="224"/>
      <c r="O22" s="224"/>
      <c r="P22" s="224"/>
    </row>
    <row r="23" spans="2:16" ht="60">
      <c r="B23" s="84" t="s">
        <v>110</v>
      </c>
      <c r="C23" s="84" t="s">
        <v>26</v>
      </c>
      <c r="D23" s="84" t="s">
        <v>27</v>
      </c>
      <c r="E23" s="84" t="s">
        <v>111</v>
      </c>
      <c r="F23" s="85" t="s">
        <v>28</v>
      </c>
      <c r="G23" s="85" t="s">
        <v>28</v>
      </c>
      <c r="H23" s="86"/>
      <c r="I23" s="86"/>
      <c r="J23" s="86"/>
      <c r="K23" s="87" t="s">
        <v>75</v>
      </c>
      <c r="L23" s="84" t="s">
        <v>26</v>
      </c>
      <c r="M23" s="84" t="s">
        <v>27</v>
      </c>
      <c r="N23" s="87" t="s">
        <v>51</v>
      </c>
      <c r="O23" s="88" t="s">
        <v>28</v>
      </c>
      <c r="P23" s="88" t="s">
        <v>28</v>
      </c>
    </row>
    <row r="24" spans="2:16" ht="72">
      <c r="B24" s="84" t="s">
        <v>112</v>
      </c>
      <c r="C24" s="85" t="s">
        <v>28</v>
      </c>
      <c r="D24" s="85" t="s">
        <v>28</v>
      </c>
      <c r="E24" s="86"/>
      <c r="F24" s="86"/>
      <c r="G24" s="86"/>
      <c r="H24" s="86"/>
      <c r="I24" s="86"/>
      <c r="J24" s="86"/>
      <c r="K24" s="87" t="s">
        <v>74</v>
      </c>
      <c r="L24" s="88" t="s">
        <v>28</v>
      </c>
      <c r="M24" s="88" t="s">
        <v>28</v>
      </c>
      <c r="N24" s="87" t="s">
        <v>52</v>
      </c>
      <c r="O24" s="88" t="s">
        <v>28</v>
      </c>
      <c r="P24" s="88" t="s">
        <v>28</v>
      </c>
    </row>
    <row r="25" spans="2:16" ht="48">
      <c r="B25" s="86"/>
      <c r="C25" s="86"/>
      <c r="D25" s="86"/>
      <c r="E25" s="86"/>
      <c r="F25" s="86"/>
      <c r="G25" s="86"/>
      <c r="H25" s="86"/>
      <c r="I25" s="86"/>
      <c r="J25" s="86"/>
      <c r="K25" s="86"/>
      <c r="L25" s="86"/>
      <c r="M25" s="86"/>
      <c r="N25" s="89" t="s">
        <v>53</v>
      </c>
      <c r="O25" s="88" t="s">
        <v>28</v>
      </c>
      <c r="P25" s="88" t="s">
        <v>28</v>
      </c>
    </row>
    <row r="26" spans="2:16" s="50" customFormat="1" ht="17.25" customHeight="1">
      <c r="B26" s="90" t="s">
        <v>72</v>
      </c>
      <c r="C26" s="90"/>
      <c r="D26" s="90"/>
      <c r="E26" s="90"/>
      <c r="F26" s="90"/>
      <c r="G26" s="90"/>
      <c r="H26" s="90"/>
      <c r="I26" s="90"/>
      <c r="J26" s="90"/>
      <c r="K26" s="90"/>
      <c r="L26" s="90"/>
      <c r="M26" s="90"/>
      <c r="N26" s="91"/>
      <c r="O26" s="92"/>
      <c r="P26" s="92"/>
    </row>
    <row r="27" spans="2:16">
      <c r="B27" s="39"/>
      <c r="C27" s="39"/>
      <c r="D27" s="39"/>
      <c r="E27" s="39"/>
      <c r="F27" s="39"/>
      <c r="G27" s="39"/>
      <c r="H27" s="39"/>
      <c r="I27" s="39"/>
      <c r="J27" s="39"/>
      <c r="K27" s="39"/>
      <c r="L27" s="125"/>
      <c r="M27" s="125"/>
      <c r="N27" s="125"/>
      <c r="O27" s="125"/>
      <c r="P27" s="125" t="s">
        <v>140</v>
      </c>
    </row>
  </sheetData>
  <mergeCells count="12">
    <mergeCell ref="B5:P5"/>
    <mergeCell ref="B11:P11"/>
    <mergeCell ref="B17:P17"/>
    <mergeCell ref="B22:P22"/>
    <mergeCell ref="B1:P1"/>
    <mergeCell ref="B2:J2"/>
    <mergeCell ref="K2:P2"/>
    <mergeCell ref="B3:D3"/>
    <mergeCell ref="E3:G3"/>
    <mergeCell ref="H3:J3"/>
    <mergeCell ref="K3:M3"/>
    <mergeCell ref="N3:P3"/>
  </mergeCells>
  <hyperlinks>
    <hyperlink ref="P27" location="Contents!A1" display="&lt;&lt;&lt;"/>
  </hyperlink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dimension ref="B1:Q32"/>
  <sheetViews>
    <sheetView showGridLines="0" zoomScale="90" zoomScaleNormal="90" workbookViewId="0">
      <selection activeCell="P1" sqref="P1"/>
    </sheetView>
  </sheetViews>
  <sheetFormatPr defaultRowHeight="15"/>
  <cols>
    <col min="1" max="1" width="2.42578125" customWidth="1"/>
    <col min="2" max="2" width="1.85546875" customWidth="1"/>
    <col min="3" max="3" width="17" customWidth="1"/>
    <col min="16" max="16" width="31.85546875" customWidth="1"/>
    <col min="17" max="17" width="2.85546875" customWidth="1"/>
  </cols>
  <sheetData>
    <row r="1" spans="2:17" ht="21" customHeight="1">
      <c r="B1" s="4"/>
      <c r="C1" s="120" t="s">
        <v>152</v>
      </c>
      <c r="D1" s="4"/>
      <c r="E1" s="4"/>
      <c r="F1" s="4"/>
      <c r="G1" s="4"/>
      <c r="H1" s="4"/>
      <c r="I1" s="4"/>
      <c r="J1" s="4"/>
      <c r="K1" s="4"/>
      <c r="L1" s="121" t="s">
        <v>153</v>
      </c>
      <c r="M1" s="4"/>
      <c r="N1" s="4"/>
      <c r="O1" s="4"/>
      <c r="P1" s="122" t="s">
        <v>140</v>
      </c>
    </row>
    <row r="2" spans="2:17" ht="13.9" customHeight="1">
      <c r="B2" s="4"/>
      <c r="C2" s="4"/>
      <c r="D2" s="4"/>
      <c r="E2" s="4"/>
      <c r="F2" s="4"/>
      <c r="G2" s="4"/>
      <c r="H2" s="4"/>
      <c r="I2" s="4"/>
      <c r="J2" s="4"/>
      <c r="K2" s="4"/>
      <c r="L2" s="4"/>
      <c r="M2" s="4"/>
      <c r="N2" s="4"/>
      <c r="O2" s="4"/>
      <c r="P2" s="4"/>
      <c r="Q2" t="s">
        <v>121</v>
      </c>
    </row>
    <row r="3" spans="2:17">
      <c r="B3" s="4"/>
      <c r="C3" s="4"/>
      <c r="D3" s="4"/>
      <c r="E3" s="4"/>
      <c r="F3" s="4"/>
      <c r="G3" s="4"/>
      <c r="H3" s="4"/>
      <c r="I3" s="4"/>
      <c r="J3" s="4"/>
      <c r="K3" s="4"/>
      <c r="L3" s="4"/>
      <c r="M3" s="4"/>
      <c r="N3" s="4"/>
      <c r="O3" s="4"/>
      <c r="P3" s="4"/>
    </row>
    <row r="4" spans="2:17">
      <c r="B4" s="4"/>
      <c r="C4" s="4"/>
      <c r="D4" s="4"/>
      <c r="E4" s="4"/>
      <c r="F4" s="4"/>
      <c r="G4" s="4"/>
      <c r="H4" s="4"/>
      <c r="I4" s="4"/>
      <c r="J4" s="4"/>
      <c r="K4" s="4"/>
      <c r="L4" s="4"/>
      <c r="M4" s="4"/>
      <c r="N4" s="4"/>
      <c r="O4" s="4"/>
      <c r="P4" s="4"/>
    </row>
    <row r="5" spans="2:17">
      <c r="B5" s="4"/>
      <c r="C5" s="4"/>
      <c r="D5" s="4"/>
      <c r="E5" s="4"/>
      <c r="F5" s="4"/>
      <c r="G5" s="4"/>
      <c r="H5" s="4"/>
      <c r="I5" s="4"/>
      <c r="J5" s="4"/>
      <c r="K5" s="4"/>
      <c r="L5" s="4"/>
      <c r="M5" s="4"/>
      <c r="N5" s="4"/>
      <c r="O5" s="4"/>
      <c r="P5" s="4"/>
    </row>
    <row r="6" spans="2:17">
      <c r="B6" s="4"/>
      <c r="C6" s="4"/>
      <c r="D6" s="4"/>
      <c r="E6" s="4"/>
      <c r="F6" s="4"/>
      <c r="G6" s="4"/>
      <c r="H6" s="4"/>
      <c r="I6" s="4"/>
      <c r="J6" s="4"/>
      <c r="K6" s="4"/>
      <c r="L6" s="4"/>
      <c r="M6" s="4"/>
      <c r="N6" s="4"/>
      <c r="O6" s="4"/>
      <c r="P6" s="4"/>
    </row>
    <row r="7" spans="2:17">
      <c r="B7" s="4"/>
      <c r="C7" s="4"/>
      <c r="D7" s="4"/>
      <c r="E7" s="4"/>
      <c r="F7" s="4"/>
      <c r="G7" s="4"/>
      <c r="H7" s="4"/>
      <c r="I7" s="4"/>
      <c r="J7" s="4"/>
      <c r="K7" s="4"/>
      <c r="L7" s="4"/>
      <c r="M7" s="4"/>
      <c r="N7" s="4"/>
      <c r="O7" s="4"/>
      <c r="P7" s="4"/>
    </row>
    <row r="8" spans="2:17">
      <c r="B8" s="4"/>
      <c r="C8" s="4"/>
      <c r="D8" s="4"/>
      <c r="E8" s="4"/>
      <c r="F8" s="4"/>
      <c r="G8" s="4"/>
      <c r="H8" s="4"/>
      <c r="I8" s="4"/>
      <c r="J8" s="4"/>
      <c r="K8" s="4"/>
      <c r="L8" s="4"/>
      <c r="M8" s="4"/>
      <c r="N8" s="4"/>
      <c r="O8" s="4"/>
      <c r="P8" s="4"/>
    </row>
    <row r="9" spans="2:17">
      <c r="B9" s="4"/>
      <c r="C9" s="4"/>
      <c r="D9" s="4"/>
      <c r="E9" s="4"/>
      <c r="F9" s="4"/>
      <c r="G9" s="4"/>
      <c r="H9" s="4"/>
      <c r="I9" s="4"/>
      <c r="J9" s="4"/>
      <c r="K9" s="4"/>
      <c r="L9" s="4"/>
      <c r="M9" s="4"/>
      <c r="N9" s="4"/>
      <c r="O9" s="4"/>
      <c r="P9" s="4"/>
    </row>
    <row r="10" spans="2:17">
      <c r="B10" s="4"/>
      <c r="C10" s="4"/>
      <c r="D10" s="4"/>
      <c r="E10" s="4"/>
      <c r="F10" s="4"/>
      <c r="G10" s="4"/>
      <c r="H10" s="4"/>
      <c r="I10" s="4"/>
      <c r="J10" s="4"/>
      <c r="K10" s="4"/>
      <c r="L10" s="4"/>
      <c r="M10" s="4"/>
      <c r="N10" s="4"/>
      <c r="O10" s="4"/>
      <c r="P10" s="4"/>
    </row>
    <row r="11" spans="2:17">
      <c r="B11" s="4"/>
      <c r="C11" s="4"/>
      <c r="D11" s="4"/>
      <c r="E11" s="4"/>
      <c r="F11" s="4"/>
      <c r="G11" s="4"/>
      <c r="H11" s="4"/>
      <c r="I11" s="4"/>
      <c r="J11" s="4"/>
      <c r="K11" s="4"/>
      <c r="L11" s="4"/>
      <c r="M11" s="4"/>
      <c r="N11" s="4"/>
      <c r="O11" s="4"/>
      <c r="P11" s="4"/>
    </row>
    <row r="12" spans="2:17">
      <c r="B12" s="4"/>
      <c r="C12" s="4"/>
      <c r="D12" s="4"/>
      <c r="E12" s="4"/>
      <c r="F12" s="4"/>
      <c r="G12" s="4"/>
      <c r="H12" s="4"/>
      <c r="I12" s="4"/>
      <c r="J12" s="4"/>
      <c r="K12" s="4"/>
      <c r="L12" s="4"/>
      <c r="M12" s="4"/>
      <c r="N12" s="4"/>
      <c r="O12" s="4"/>
      <c r="P12" s="4"/>
    </row>
    <row r="13" spans="2:17">
      <c r="B13" s="4"/>
      <c r="C13" s="4"/>
      <c r="D13" s="4"/>
      <c r="E13" s="4"/>
      <c r="F13" s="4"/>
      <c r="G13" s="4"/>
      <c r="H13" s="4"/>
      <c r="I13" s="4"/>
      <c r="J13" s="4"/>
      <c r="K13" s="4"/>
      <c r="L13" s="4"/>
      <c r="M13" s="4"/>
      <c r="N13" s="4"/>
      <c r="O13" s="4"/>
      <c r="P13" s="4"/>
    </row>
    <row r="14" spans="2:17">
      <c r="B14" s="4"/>
      <c r="C14" s="4"/>
      <c r="D14" s="4"/>
      <c r="E14" s="4"/>
      <c r="F14" s="4"/>
      <c r="G14" s="4"/>
      <c r="H14" s="4"/>
      <c r="I14" s="4"/>
      <c r="J14" s="4"/>
      <c r="K14" s="4"/>
      <c r="L14" s="4"/>
      <c r="M14" s="4"/>
      <c r="N14" s="4"/>
      <c r="O14" s="4"/>
      <c r="P14" s="4"/>
    </row>
    <row r="15" spans="2:17">
      <c r="B15" s="4"/>
      <c r="C15" s="4"/>
      <c r="D15" s="4"/>
      <c r="E15" s="4"/>
      <c r="F15" s="4"/>
      <c r="G15" s="4"/>
      <c r="H15" s="4"/>
      <c r="I15" s="4"/>
      <c r="J15" s="4"/>
      <c r="K15" s="4"/>
      <c r="L15" s="4"/>
      <c r="M15" s="4"/>
      <c r="N15" s="4"/>
      <c r="O15" s="4"/>
      <c r="P15" s="4"/>
    </row>
    <row r="16" spans="2:17">
      <c r="B16" s="4"/>
      <c r="C16" s="4"/>
      <c r="D16" s="4"/>
      <c r="E16" s="4"/>
      <c r="F16" s="4"/>
      <c r="G16" s="4"/>
      <c r="H16" s="4"/>
      <c r="I16" s="4"/>
      <c r="J16" s="4"/>
      <c r="K16" s="4"/>
      <c r="L16" s="4"/>
      <c r="M16" s="4"/>
      <c r="N16" s="4"/>
      <c r="O16" s="4"/>
      <c r="P16" s="4"/>
    </row>
    <row r="17" spans="2:16">
      <c r="B17" s="4"/>
      <c r="C17" s="4"/>
      <c r="D17" s="4"/>
      <c r="E17" s="4"/>
      <c r="F17" s="4"/>
      <c r="G17" s="4"/>
      <c r="H17" s="4"/>
      <c r="I17" s="4"/>
      <c r="J17" s="4"/>
      <c r="K17" s="4"/>
      <c r="L17" s="4"/>
      <c r="M17" s="4"/>
      <c r="N17" s="4"/>
      <c r="O17" s="4"/>
      <c r="P17" s="4"/>
    </row>
    <row r="18" spans="2:16" ht="57.6" customHeight="1">
      <c r="B18" s="4"/>
      <c r="C18" s="4"/>
      <c r="D18" s="4"/>
      <c r="E18" s="4"/>
      <c r="F18" s="4"/>
      <c r="G18" s="4"/>
      <c r="H18" s="4"/>
      <c r="I18" s="4"/>
      <c r="J18" s="4"/>
      <c r="K18" s="4"/>
      <c r="L18" s="4"/>
      <c r="M18" s="4"/>
      <c r="N18" s="4"/>
      <c r="O18" s="4"/>
      <c r="P18" s="4"/>
    </row>
    <row r="19" spans="2:16" ht="45.6" customHeight="1">
      <c r="B19" s="4"/>
      <c r="C19" s="4"/>
      <c r="D19" s="4"/>
      <c r="E19" s="4"/>
      <c r="F19" s="4"/>
      <c r="G19" s="4"/>
      <c r="H19" s="4"/>
      <c r="I19" s="4"/>
      <c r="J19" s="4"/>
      <c r="K19" s="4"/>
      <c r="L19" s="4"/>
      <c r="M19" s="4"/>
      <c r="N19" s="4"/>
      <c r="O19" s="4"/>
      <c r="P19" s="4"/>
    </row>
    <row r="20" spans="2:16" ht="13.9" customHeight="1">
      <c r="B20" s="4"/>
      <c r="C20" s="4"/>
      <c r="D20" s="4"/>
      <c r="E20" s="4"/>
      <c r="F20" s="4"/>
      <c r="G20" s="4"/>
      <c r="H20" s="4"/>
      <c r="I20" s="4"/>
      <c r="J20" s="4"/>
      <c r="K20" s="4"/>
      <c r="L20" s="4"/>
      <c r="M20" s="4"/>
      <c r="N20" s="4"/>
      <c r="O20" s="4"/>
      <c r="P20" s="4"/>
    </row>
    <row r="21" spans="2:16" ht="13.9" customHeight="1">
      <c r="B21" s="4"/>
      <c r="C21" s="4"/>
      <c r="D21" s="4"/>
      <c r="E21" s="4"/>
      <c r="F21" s="4"/>
      <c r="G21" s="4"/>
      <c r="H21" s="4"/>
      <c r="I21" s="4"/>
      <c r="J21" s="4"/>
      <c r="K21" s="4"/>
      <c r="L21" s="4"/>
      <c r="M21" s="4"/>
      <c r="N21" s="4"/>
      <c r="O21" s="4"/>
      <c r="P21" s="4"/>
    </row>
    <row r="22" spans="2:16">
      <c r="B22" s="4"/>
      <c r="C22" s="4"/>
      <c r="D22" s="4"/>
      <c r="E22" s="4"/>
      <c r="F22" s="4"/>
      <c r="G22" s="4"/>
      <c r="H22" s="4"/>
      <c r="I22" s="4"/>
      <c r="J22" s="4"/>
      <c r="K22" s="4"/>
      <c r="L22" s="4"/>
      <c r="M22" s="4"/>
      <c r="N22" s="4"/>
      <c r="O22" s="4"/>
      <c r="P22" s="4"/>
    </row>
    <row r="23" spans="2:16">
      <c r="B23" s="4"/>
      <c r="C23" s="4"/>
      <c r="D23" s="4"/>
      <c r="E23" s="4"/>
      <c r="F23" s="4"/>
      <c r="G23" s="4"/>
      <c r="H23" s="4"/>
      <c r="I23" s="4"/>
      <c r="J23" s="4"/>
      <c r="K23" s="4"/>
      <c r="L23" s="4"/>
      <c r="M23" s="4"/>
      <c r="N23" s="4"/>
      <c r="O23" s="4"/>
      <c r="P23" s="4"/>
    </row>
    <row r="24" spans="2:16" ht="14.45" customHeight="1">
      <c r="B24" s="4"/>
      <c r="C24" s="4"/>
      <c r="D24" s="4"/>
      <c r="E24" s="4"/>
      <c r="F24" s="4"/>
      <c r="G24" s="4"/>
      <c r="H24" s="4"/>
      <c r="I24" s="4"/>
      <c r="J24" s="4"/>
      <c r="K24" s="4"/>
      <c r="L24" s="4"/>
      <c r="M24" s="4"/>
      <c r="N24" s="4"/>
      <c r="O24" s="4"/>
      <c r="P24" s="4"/>
    </row>
    <row r="25" spans="2:16">
      <c r="B25" s="4"/>
      <c r="C25" s="4"/>
      <c r="D25" s="4"/>
      <c r="E25" s="4"/>
      <c r="F25" s="4"/>
      <c r="G25" s="4"/>
      <c r="H25" s="4"/>
      <c r="I25" s="4"/>
      <c r="J25" s="4"/>
      <c r="K25" s="4"/>
      <c r="L25" s="4"/>
      <c r="M25" s="4"/>
      <c r="N25" s="4"/>
      <c r="O25" s="4"/>
      <c r="P25" s="4"/>
    </row>
    <row r="26" spans="2:16">
      <c r="B26" s="4"/>
      <c r="C26" s="4"/>
      <c r="D26" s="4"/>
      <c r="E26" s="4"/>
      <c r="F26" s="4"/>
      <c r="G26" s="4"/>
      <c r="H26" s="4"/>
      <c r="I26" s="4"/>
      <c r="J26" s="4"/>
      <c r="K26" s="4"/>
      <c r="L26" s="4"/>
      <c r="M26" s="4"/>
      <c r="N26" s="4"/>
      <c r="O26" s="4"/>
      <c r="P26" s="4"/>
    </row>
    <row r="27" spans="2:16">
      <c r="B27" s="4"/>
      <c r="C27" s="4"/>
      <c r="D27" s="4"/>
      <c r="E27" s="4"/>
      <c r="F27" s="4"/>
      <c r="G27" s="4"/>
      <c r="H27" s="4"/>
      <c r="I27" s="4"/>
      <c r="J27" s="4"/>
      <c r="K27" s="4"/>
      <c r="L27" s="4"/>
      <c r="M27" s="4"/>
      <c r="N27" s="4"/>
      <c r="O27" s="4"/>
      <c r="P27" s="4"/>
    </row>
    <row r="28" spans="2:16">
      <c r="B28" s="4"/>
      <c r="C28" s="4"/>
      <c r="D28" s="4"/>
      <c r="E28" s="4"/>
      <c r="F28" s="4"/>
      <c r="G28" s="4"/>
      <c r="H28" s="4"/>
      <c r="I28" s="4"/>
      <c r="J28" s="4"/>
      <c r="K28" s="4"/>
      <c r="L28" s="4"/>
      <c r="M28" s="4"/>
      <c r="N28" s="4"/>
      <c r="O28" s="4"/>
      <c r="P28" s="4"/>
    </row>
    <row r="29" spans="2:16">
      <c r="B29" s="4"/>
      <c r="C29" s="4"/>
      <c r="D29" s="4"/>
      <c r="E29" s="4"/>
      <c r="F29" s="4"/>
      <c r="G29" s="4"/>
      <c r="H29" s="4"/>
      <c r="I29" s="4"/>
      <c r="J29" s="4"/>
      <c r="K29" s="4"/>
      <c r="L29" s="4"/>
      <c r="M29" s="4"/>
      <c r="N29" s="4"/>
      <c r="O29" s="4"/>
      <c r="P29" s="4"/>
    </row>
    <row r="30" spans="2:16">
      <c r="B30" s="4"/>
      <c r="C30" s="4"/>
      <c r="D30" s="4"/>
      <c r="E30" s="4"/>
      <c r="F30" s="4"/>
      <c r="G30" s="4"/>
      <c r="H30" s="4"/>
      <c r="I30" s="4"/>
      <c r="J30" s="4"/>
      <c r="K30" s="4"/>
      <c r="L30" s="4"/>
      <c r="M30" s="4"/>
      <c r="N30" s="4"/>
      <c r="O30" s="4"/>
      <c r="P30" s="4"/>
    </row>
    <row r="31" spans="2:16" ht="117" customHeight="1">
      <c r="B31" s="4"/>
      <c r="C31" s="4"/>
      <c r="D31" s="4"/>
      <c r="E31" s="4"/>
      <c r="F31" s="4"/>
      <c r="G31" s="4"/>
      <c r="H31" s="4"/>
      <c r="I31" s="4"/>
      <c r="J31" s="4"/>
      <c r="K31" s="4"/>
      <c r="L31" s="4"/>
      <c r="M31" s="4"/>
      <c r="N31" s="4"/>
      <c r="O31" s="4"/>
      <c r="P31" s="4"/>
    </row>
    <row r="32" spans="2:16" ht="21" customHeight="1">
      <c r="C32" s="118"/>
    </row>
  </sheetData>
  <hyperlinks>
    <hyperlink ref="P1" location="Contents!A1" display="&lt;&lt;&lt;"/>
  </hyperlinks>
  <pageMargins left="0.25" right="0.25"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dimension ref="A1:P30"/>
  <sheetViews>
    <sheetView showGridLines="0" workbookViewId="0">
      <selection activeCell="Q6" sqref="Q6"/>
    </sheetView>
  </sheetViews>
  <sheetFormatPr defaultRowHeight="15"/>
  <cols>
    <col min="1" max="1" width="3.140625" customWidth="1"/>
    <col min="2" max="2" width="6.28515625" customWidth="1"/>
    <col min="3" max="3" width="9.5703125" customWidth="1"/>
    <col min="4" max="4" width="10.85546875" customWidth="1"/>
    <col min="5" max="5" width="8.28515625" customWidth="1"/>
    <col min="6" max="6" width="6.42578125" customWidth="1"/>
    <col min="7" max="7" width="2.140625" customWidth="1"/>
    <col min="8" max="8" width="5.5703125" customWidth="1"/>
    <col min="9" max="9" width="9.7109375" customWidth="1"/>
    <col min="10" max="10" width="11.42578125" customWidth="1"/>
    <col min="11" max="11" width="8.5703125" customWidth="1"/>
    <col min="12" max="12" width="10.42578125" customWidth="1"/>
    <col min="13" max="13" width="10" customWidth="1"/>
    <col min="14" max="14" width="10.28515625" customWidth="1"/>
    <col min="16" max="16" width="9.5703125" bestFit="1" customWidth="1"/>
  </cols>
  <sheetData>
    <row r="1" spans="1:16" ht="15.75">
      <c r="A1" s="2" t="s">
        <v>151</v>
      </c>
      <c r="N1" s="143">
        <v>42494</v>
      </c>
      <c r="O1" s="119" t="s">
        <v>140</v>
      </c>
    </row>
    <row r="2" spans="1:16">
      <c r="A2" s="1"/>
      <c r="B2" s="243" t="s">
        <v>16</v>
      </c>
      <c r="C2" s="243"/>
      <c r="D2" s="243"/>
      <c r="E2" s="243"/>
      <c r="F2" s="60"/>
      <c r="G2" s="1"/>
      <c r="H2" s="244" t="s">
        <v>17</v>
      </c>
      <c r="I2" s="244"/>
      <c r="J2" s="244"/>
      <c r="K2" s="244"/>
      <c r="L2" s="263" t="s">
        <v>85</v>
      </c>
      <c r="M2" s="264"/>
      <c r="N2" s="265"/>
      <c r="O2" s="241" t="s">
        <v>96</v>
      </c>
    </row>
    <row r="3" spans="1:16" ht="57.75" customHeight="1">
      <c r="B3" s="57" t="s">
        <v>73</v>
      </c>
      <c r="C3" s="58" t="s">
        <v>149</v>
      </c>
      <c r="D3" s="58" t="s">
        <v>150</v>
      </c>
      <c r="E3" s="58" t="s">
        <v>147</v>
      </c>
      <c r="F3" s="58" t="s">
        <v>95</v>
      </c>
      <c r="G3" s="35"/>
      <c r="H3" s="57" t="s">
        <v>73</v>
      </c>
      <c r="I3" s="58" t="s">
        <v>149</v>
      </c>
      <c r="J3" s="58" t="s">
        <v>150</v>
      </c>
      <c r="K3" s="58" t="s">
        <v>147</v>
      </c>
      <c r="L3" s="58" t="s">
        <v>97</v>
      </c>
      <c r="M3" s="58" t="s">
        <v>98</v>
      </c>
      <c r="N3" s="58" t="s">
        <v>99</v>
      </c>
      <c r="O3" s="242"/>
    </row>
    <row r="4" spans="1:16" ht="16.5" thickBot="1">
      <c r="B4" s="11" t="s">
        <v>18</v>
      </c>
      <c r="C4" s="59">
        <v>51836.6</v>
      </c>
      <c r="D4" s="22">
        <v>10</v>
      </c>
      <c r="E4" s="93">
        <f>D4*1000/C4</f>
        <v>0.19291388709907673</v>
      </c>
      <c r="F4" s="93">
        <f>$E$16</f>
        <v>0.16265705710343173</v>
      </c>
      <c r="H4" s="12" t="s">
        <v>15</v>
      </c>
      <c r="I4" s="61">
        <f>C15</f>
        <v>53005.979999999996</v>
      </c>
      <c r="J4" s="62">
        <f>D15</f>
        <v>9</v>
      </c>
      <c r="K4" s="17">
        <f t="shared" ref="K4" si="0">J4*1000/I4</f>
        <v>0.16979216307292122</v>
      </c>
      <c r="L4" s="17"/>
      <c r="M4" s="17"/>
      <c r="N4" s="17"/>
      <c r="O4" s="13"/>
      <c r="P4" s="7"/>
    </row>
    <row r="5" spans="1:16" ht="15.75" thickTop="1">
      <c r="B5" s="9" t="s">
        <v>5</v>
      </c>
      <c r="C5" s="59">
        <v>48406.080000000002</v>
      </c>
      <c r="D5" s="22">
        <v>15</v>
      </c>
      <c r="E5" s="93">
        <f t="shared" ref="E5:E15" si="1">D5*1000/C5</f>
        <v>0.30987842849493286</v>
      </c>
      <c r="F5" s="93">
        <f t="shared" ref="F5:F15" si="2">$E$16</f>
        <v>0.16265705710343173</v>
      </c>
      <c r="H5" s="15" t="s">
        <v>18</v>
      </c>
      <c r="I5" s="189">
        <v>51634.95</v>
      </c>
      <c r="J5" s="190">
        <v>9</v>
      </c>
      <c r="K5" s="95">
        <f>J5*1000/I5</f>
        <v>0.17430054643221307</v>
      </c>
      <c r="L5" s="16">
        <f>C20</f>
        <v>0.22504269610973032</v>
      </c>
      <c r="M5" s="16">
        <f>D20</f>
        <v>0.28742833511602894</v>
      </c>
      <c r="N5" s="16">
        <f>E20</f>
        <v>0.34981397412232751</v>
      </c>
      <c r="O5" s="95">
        <f t="shared" ref="O5:O16" si="3">$L$23</f>
        <v>0.15452420424826013</v>
      </c>
      <c r="P5" s="7"/>
    </row>
    <row r="6" spans="1:16">
      <c r="B6" s="9" t="s">
        <v>6</v>
      </c>
      <c r="C6" s="59">
        <v>53354.18</v>
      </c>
      <c r="D6" s="22">
        <v>7</v>
      </c>
      <c r="E6" s="93">
        <f t="shared" si="1"/>
        <v>0.13119871770121855</v>
      </c>
      <c r="F6" s="93">
        <f t="shared" si="2"/>
        <v>0.16265705710343173</v>
      </c>
      <c r="H6" s="9" t="s">
        <v>5</v>
      </c>
      <c r="I6" s="191">
        <v>44294.6</v>
      </c>
      <c r="J6" s="192">
        <v>8</v>
      </c>
      <c r="K6" s="93">
        <f t="shared" ref="K6:K9" si="4">J6*1000/I6</f>
        <v>0.18060892298384001</v>
      </c>
      <c r="L6" s="10">
        <f>L5</f>
        <v>0.22504269610973032</v>
      </c>
      <c r="M6" s="10">
        <f>M5</f>
        <v>0.28742833511602894</v>
      </c>
      <c r="N6" s="10">
        <f>N5</f>
        <v>0.34981397412232751</v>
      </c>
      <c r="O6" s="93">
        <f t="shared" si="3"/>
        <v>0.15452420424826013</v>
      </c>
      <c r="P6" s="7"/>
    </row>
    <row r="7" spans="1:16">
      <c r="B7" s="9" t="s">
        <v>7</v>
      </c>
      <c r="C7" s="59">
        <v>52512.57</v>
      </c>
      <c r="D7" s="22">
        <v>4</v>
      </c>
      <c r="E7" s="93">
        <f t="shared" si="1"/>
        <v>7.6172238380258286E-2</v>
      </c>
      <c r="F7" s="93">
        <f t="shared" si="2"/>
        <v>0.16265705710343173</v>
      </c>
      <c r="H7" s="9" t="s">
        <v>6</v>
      </c>
      <c r="I7" s="191">
        <v>48323.25</v>
      </c>
      <c r="J7" s="192">
        <v>10</v>
      </c>
      <c r="K7" s="93">
        <f t="shared" si="4"/>
        <v>0.20693972363199908</v>
      </c>
      <c r="L7" s="10">
        <f t="shared" ref="L7:N16" si="5">L6</f>
        <v>0.22504269610973032</v>
      </c>
      <c r="M7" s="10">
        <f t="shared" si="5"/>
        <v>0.28742833511602894</v>
      </c>
      <c r="N7" s="10">
        <f t="shared" si="5"/>
        <v>0.34981397412232751</v>
      </c>
      <c r="O7" s="93">
        <f t="shared" si="3"/>
        <v>0.15452420424826013</v>
      </c>
      <c r="P7" s="7"/>
    </row>
    <row r="8" spans="1:16">
      <c r="B8" s="9" t="s">
        <v>8</v>
      </c>
      <c r="C8" s="59">
        <v>54037.39</v>
      </c>
      <c r="D8" s="22">
        <v>9</v>
      </c>
      <c r="E8" s="93">
        <f t="shared" si="1"/>
        <v>0.16655134528148011</v>
      </c>
      <c r="F8" s="93">
        <f t="shared" si="2"/>
        <v>0.16265705710343173</v>
      </c>
      <c r="H8" s="9" t="s">
        <v>7</v>
      </c>
      <c r="I8" s="191">
        <v>47176.36</v>
      </c>
      <c r="J8" s="192">
        <v>11</v>
      </c>
      <c r="K8" s="93">
        <f t="shared" si="4"/>
        <v>0.23316762887174847</v>
      </c>
      <c r="L8" s="10">
        <f t="shared" si="5"/>
        <v>0.22504269610973032</v>
      </c>
      <c r="M8" s="10">
        <f t="shared" si="5"/>
        <v>0.28742833511602894</v>
      </c>
      <c r="N8" s="10">
        <f t="shared" si="5"/>
        <v>0.34981397412232751</v>
      </c>
      <c r="O8" s="93">
        <f t="shared" si="3"/>
        <v>0.15452420424826013</v>
      </c>
      <c r="P8" s="7"/>
    </row>
    <row r="9" spans="1:16">
      <c r="B9" s="9" t="s">
        <v>9</v>
      </c>
      <c r="C9" s="59">
        <v>52672.74</v>
      </c>
      <c r="D9" s="22">
        <v>6</v>
      </c>
      <c r="E9" s="93">
        <f t="shared" si="1"/>
        <v>0.1139109148299481</v>
      </c>
      <c r="F9" s="93">
        <f t="shared" si="2"/>
        <v>0.16265705710343173</v>
      </c>
      <c r="H9" s="9" t="s">
        <v>8</v>
      </c>
      <c r="I9" s="191">
        <v>47469.05</v>
      </c>
      <c r="J9" s="192">
        <v>13</v>
      </c>
      <c r="K9" s="93">
        <f t="shared" si="4"/>
        <v>0.27386265366591495</v>
      </c>
      <c r="L9" s="10">
        <f t="shared" si="5"/>
        <v>0.22504269610973032</v>
      </c>
      <c r="M9" s="10">
        <f t="shared" si="5"/>
        <v>0.28742833511602894</v>
      </c>
      <c r="N9" s="10">
        <f t="shared" si="5"/>
        <v>0.34981397412232751</v>
      </c>
      <c r="O9" s="93">
        <f t="shared" si="3"/>
        <v>0.15452420424826013</v>
      </c>
      <c r="P9" s="7"/>
    </row>
    <row r="10" spans="1:16">
      <c r="B10" s="9" t="s">
        <v>10</v>
      </c>
      <c r="C10" s="59">
        <v>54085.82</v>
      </c>
      <c r="D10" s="22">
        <v>5</v>
      </c>
      <c r="E10" s="93">
        <f t="shared" si="1"/>
        <v>9.2445672451670333E-2</v>
      </c>
      <c r="F10" s="93">
        <f t="shared" si="2"/>
        <v>0.16265705710343173</v>
      </c>
      <c r="H10" s="9" t="s">
        <v>9</v>
      </c>
      <c r="I10" s="193"/>
      <c r="J10" s="194"/>
      <c r="K10" s="93"/>
      <c r="L10" s="10">
        <f t="shared" si="5"/>
        <v>0.22504269610973032</v>
      </c>
      <c r="M10" s="10">
        <f t="shared" si="5"/>
        <v>0.28742833511602894</v>
      </c>
      <c r="N10" s="10">
        <f t="shared" si="5"/>
        <v>0.34981397412232751</v>
      </c>
      <c r="O10" s="93">
        <f t="shared" si="3"/>
        <v>0.15452420424826013</v>
      </c>
      <c r="P10" s="7"/>
    </row>
    <row r="11" spans="1:16">
      <c r="B11" s="9" t="s">
        <v>11</v>
      </c>
      <c r="C11" s="59">
        <v>54043.360000000001</v>
      </c>
      <c r="D11" s="22">
        <v>13</v>
      </c>
      <c r="E11" s="93">
        <f t="shared" si="1"/>
        <v>0.24054758993519276</v>
      </c>
      <c r="F11" s="93">
        <f t="shared" si="2"/>
        <v>0.16265705710343173</v>
      </c>
      <c r="H11" s="9" t="s">
        <v>10</v>
      </c>
      <c r="I11" s="195"/>
      <c r="J11" s="194"/>
      <c r="K11" s="93"/>
      <c r="L11" s="10">
        <f t="shared" si="5"/>
        <v>0.22504269610973032</v>
      </c>
      <c r="M11" s="10">
        <f t="shared" si="5"/>
        <v>0.28742833511602894</v>
      </c>
      <c r="N11" s="10">
        <f t="shared" si="5"/>
        <v>0.34981397412232751</v>
      </c>
      <c r="O11" s="93">
        <f t="shared" si="3"/>
        <v>0.15452420424826013</v>
      </c>
      <c r="P11" s="7"/>
    </row>
    <row r="12" spans="1:16">
      <c r="B12" s="9" t="s">
        <v>12</v>
      </c>
      <c r="C12" s="59">
        <v>52382.520000000004</v>
      </c>
      <c r="D12" s="22">
        <v>7</v>
      </c>
      <c r="E12" s="93">
        <f t="shared" si="1"/>
        <v>0.13363236438414952</v>
      </c>
      <c r="F12" s="93">
        <f t="shared" si="2"/>
        <v>0.16265705710343173</v>
      </c>
      <c r="H12" s="9" t="s">
        <v>11</v>
      </c>
      <c r="I12" s="195"/>
      <c r="J12" s="194"/>
      <c r="K12" s="93"/>
      <c r="L12" s="10">
        <f t="shared" si="5"/>
        <v>0.22504269610973032</v>
      </c>
      <c r="M12" s="10">
        <f t="shared" si="5"/>
        <v>0.28742833511602894</v>
      </c>
      <c r="N12" s="10">
        <f t="shared" si="5"/>
        <v>0.34981397412232751</v>
      </c>
      <c r="O12" s="93">
        <f t="shared" si="3"/>
        <v>0.15452420424826013</v>
      </c>
      <c r="P12" s="7"/>
    </row>
    <row r="13" spans="1:16">
      <c r="B13" s="9" t="s">
        <v>13</v>
      </c>
      <c r="C13" s="59">
        <v>53042</v>
      </c>
      <c r="D13" s="22">
        <v>10</v>
      </c>
      <c r="E13" s="93">
        <f t="shared" si="1"/>
        <v>0.18852984427434863</v>
      </c>
      <c r="F13" s="93">
        <f t="shared" si="2"/>
        <v>0.16265705710343173</v>
      </c>
      <c r="H13" s="9" t="s">
        <v>12</v>
      </c>
      <c r="I13" s="195"/>
      <c r="J13" s="194"/>
      <c r="K13" s="93"/>
      <c r="L13" s="10">
        <f t="shared" si="5"/>
        <v>0.22504269610973032</v>
      </c>
      <c r="M13" s="10">
        <f t="shared" si="5"/>
        <v>0.28742833511602894</v>
      </c>
      <c r="N13" s="10">
        <f t="shared" si="5"/>
        <v>0.34981397412232751</v>
      </c>
      <c r="O13" s="93">
        <f t="shared" si="3"/>
        <v>0.15452420424826013</v>
      </c>
      <c r="P13" s="7"/>
    </row>
    <row r="14" spans="1:16">
      <c r="B14" s="9" t="s">
        <v>14</v>
      </c>
      <c r="C14" s="59">
        <v>51352.959999999999</v>
      </c>
      <c r="D14" s="22">
        <v>7</v>
      </c>
      <c r="E14" s="93">
        <f t="shared" si="1"/>
        <v>0.13631151933598376</v>
      </c>
      <c r="F14" s="93">
        <f t="shared" si="2"/>
        <v>0.16265705710343173</v>
      </c>
      <c r="H14" s="9" t="s">
        <v>13</v>
      </c>
      <c r="I14" s="195"/>
      <c r="J14" s="194"/>
      <c r="K14" s="93"/>
      <c r="L14" s="10">
        <f t="shared" si="5"/>
        <v>0.22504269610973032</v>
      </c>
      <c r="M14" s="10">
        <f t="shared" si="5"/>
        <v>0.28742833511602894</v>
      </c>
      <c r="N14" s="10">
        <f t="shared" si="5"/>
        <v>0.34981397412232751</v>
      </c>
      <c r="O14" s="93">
        <f t="shared" si="3"/>
        <v>0.15452420424826013</v>
      </c>
      <c r="P14" s="7"/>
    </row>
    <row r="15" spans="1:16">
      <c r="B15" s="9" t="s">
        <v>15</v>
      </c>
      <c r="C15" s="59">
        <v>53005.979999999996</v>
      </c>
      <c r="D15" s="27">
        <v>9</v>
      </c>
      <c r="E15" s="94">
        <f t="shared" si="1"/>
        <v>0.16979216307292122</v>
      </c>
      <c r="F15" s="93">
        <f t="shared" si="2"/>
        <v>0.16265705710343173</v>
      </c>
      <c r="H15" s="9" t="s">
        <v>14</v>
      </c>
      <c r="I15" s="195"/>
      <c r="J15" s="194"/>
      <c r="K15" s="93"/>
      <c r="L15" s="10">
        <f t="shared" si="5"/>
        <v>0.22504269610973032</v>
      </c>
      <c r="M15" s="10">
        <f t="shared" si="5"/>
        <v>0.28742833511602894</v>
      </c>
      <c r="N15" s="10">
        <f t="shared" si="5"/>
        <v>0.34981397412232751</v>
      </c>
      <c r="O15" s="93">
        <f t="shared" si="3"/>
        <v>0.15452420424826013</v>
      </c>
      <c r="P15" s="7"/>
    </row>
    <row r="16" spans="1:16" ht="15.75" thickBot="1">
      <c r="B16" s="28"/>
      <c r="C16" s="29"/>
      <c r="D16" s="69" t="s">
        <v>0</v>
      </c>
      <c r="E16" s="8">
        <f>AVERAGE(E4:E15)</f>
        <v>0.16265705710343173</v>
      </c>
      <c r="F16" s="33"/>
      <c r="H16" s="12" t="s">
        <v>15</v>
      </c>
      <c r="I16" s="195"/>
      <c r="J16" s="194"/>
      <c r="K16" s="94"/>
      <c r="L16" s="14">
        <f t="shared" si="5"/>
        <v>0.22504269610973032</v>
      </c>
      <c r="M16" s="14">
        <f t="shared" si="5"/>
        <v>0.28742833511602894</v>
      </c>
      <c r="N16" s="14">
        <f t="shared" si="5"/>
        <v>0.34981397412232751</v>
      </c>
      <c r="O16" s="17">
        <f t="shared" si="3"/>
        <v>0.15452420424826013</v>
      </c>
      <c r="P16" s="7"/>
    </row>
    <row r="17" spans="1:16" ht="16.5" thickTop="1" thickBot="1">
      <c r="B17" s="4"/>
      <c r="C17" s="30"/>
      <c r="D17" s="69" t="s">
        <v>1</v>
      </c>
      <c r="E17" s="8">
        <f>STDEVP(E4:E15)</f>
        <v>6.2385639006298593E-2</v>
      </c>
      <c r="F17" s="33"/>
      <c r="I17" s="30"/>
      <c r="J17" s="70" t="s">
        <v>0</v>
      </c>
      <c r="K17" s="188">
        <f>AVERAGE(K5:K16)</f>
        <v>0.21377589511714312</v>
      </c>
      <c r="P17" s="7"/>
    </row>
    <row r="18" spans="1:16" ht="6.75" customHeight="1">
      <c r="B18" s="19"/>
      <c r="I18" s="30"/>
      <c r="J18" s="70"/>
      <c r="K18" s="33"/>
      <c r="P18" s="7"/>
    </row>
    <row r="19" spans="1:16" ht="15" customHeight="1">
      <c r="C19" s="21" t="s">
        <v>2</v>
      </c>
      <c r="D19" s="21" t="s">
        <v>3</v>
      </c>
      <c r="E19" s="21" t="s">
        <v>4</v>
      </c>
      <c r="F19" s="31"/>
      <c r="H19" s="19" t="s">
        <v>19</v>
      </c>
      <c r="I19" s="20"/>
      <c r="J19" s="20"/>
      <c r="P19" s="7"/>
    </row>
    <row r="20" spans="1:16">
      <c r="B20" s="4"/>
      <c r="C20" s="10">
        <f>E16+E17</f>
        <v>0.22504269610973032</v>
      </c>
      <c r="D20" s="10">
        <f>E16+E17+E17</f>
        <v>0.28742833511602894</v>
      </c>
      <c r="E20" s="10">
        <f>E16+E17+E17+E17</f>
        <v>0.34981397412232751</v>
      </c>
      <c r="F20" s="32"/>
      <c r="H20" s="142" t="s">
        <v>148</v>
      </c>
      <c r="I20" s="4"/>
      <c r="J20" s="4"/>
      <c r="K20" s="4"/>
      <c r="P20" s="7"/>
    </row>
    <row r="21" spans="1:16" ht="6.75" customHeight="1">
      <c r="A21" s="6"/>
      <c r="B21" s="6"/>
      <c r="C21" s="5"/>
      <c r="D21" s="5"/>
      <c r="E21" s="5"/>
      <c r="F21" s="6"/>
      <c r="G21" s="4"/>
      <c r="H21" s="4"/>
      <c r="I21" s="4"/>
      <c r="J21" s="4"/>
      <c r="K21" s="4"/>
    </row>
    <row r="22" spans="1:16">
      <c r="A22" s="6"/>
      <c r="B22" s="245" t="s">
        <v>92</v>
      </c>
      <c r="C22" s="246"/>
      <c r="D22" s="246"/>
      <c r="E22" s="247"/>
      <c r="F22" s="71"/>
      <c r="G22" s="35"/>
      <c r="H22" s="254" t="s">
        <v>91</v>
      </c>
      <c r="I22" s="255"/>
      <c r="J22" s="255"/>
      <c r="K22" s="256"/>
      <c r="L22" s="198"/>
    </row>
    <row r="23" spans="1:16">
      <c r="A23" s="18"/>
      <c r="B23" s="248"/>
      <c r="C23" s="249"/>
      <c r="D23" s="249"/>
      <c r="E23" s="250"/>
      <c r="F23" s="72"/>
      <c r="G23" s="35"/>
      <c r="H23" s="257"/>
      <c r="I23" s="258"/>
      <c r="J23" s="258"/>
      <c r="K23" s="259"/>
      <c r="L23" s="197">
        <f>(95/100)*E16</f>
        <v>0.15452420424826013</v>
      </c>
    </row>
    <row r="24" spans="1:16">
      <c r="B24" s="251"/>
      <c r="C24" s="252"/>
      <c r="D24" s="252"/>
      <c r="E24" s="253"/>
      <c r="F24" s="72"/>
      <c r="G24" s="35"/>
      <c r="H24" s="260"/>
      <c r="I24" s="261"/>
      <c r="J24" s="261"/>
      <c r="K24" s="262"/>
      <c r="L24" s="196"/>
    </row>
    <row r="25" spans="1:16" ht="9.6" customHeight="1"/>
    <row r="26" spans="1:16" ht="41.45" customHeight="1">
      <c r="G26" s="4"/>
      <c r="H26" s="4"/>
      <c r="I26" s="4"/>
      <c r="J26" s="4"/>
      <c r="K26" s="4"/>
      <c r="L26" s="4"/>
      <c r="M26" s="240" t="s">
        <v>146</v>
      </c>
      <c r="N26" s="240"/>
    </row>
    <row r="30" spans="1:16" ht="39" customHeight="1"/>
  </sheetData>
  <mergeCells count="7">
    <mergeCell ref="M26:N26"/>
    <mergeCell ref="O2:O3"/>
    <mergeCell ref="B2:E2"/>
    <mergeCell ref="H2:K2"/>
    <mergeCell ref="B22:E24"/>
    <mergeCell ref="H22:K24"/>
    <mergeCell ref="L2:N2"/>
  </mergeCells>
  <hyperlinks>
    <hyperlink ref="O1" location="Contents!A1" display="&lt;&lt;&lt;"/>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dimension ref="A1:O24"/>
  <sheetViews>
    <sheetView showGridLines="0" topLeftCell="A2" zoomScale="110" zoomScaleNormal="110" workbookViewId="0">
      <selection activeCell="F23" sqref="F23"/>
    </sheetView>
  </sheetViews>
  <sheetFormatPr defaultColWidth="8.85546875" defaultRowHeight="15"/>
  <cols>
    <col min="1" max="1" width="3.5703125" style="96" customWidth="1"/>
    <col min="2" max="2" width="1.42578125" style="96" customWidth="1"/>
    <col min="3" max="3" width="12.42578125" style="96" customWidth="1"/>
    <col min="4" max="4" width="11.5703125" style="96" customWidth="1"/>
    <col min="5" max="5" width="1.140625" style="96" customWidth="1"/>
    <col min="6" max="6" width="38.7109375" style="96" customWidth="1"/>
    <col min="7" max="7" width="1" style="96" customWidth="1"/>
    <col min="8" max="8" width="8.85546875" style="96"/>
    <col min="9" max="9" width="6.5703125" style="96" customWidth="1"/>
    <col min="10" max="10" width="5.140625" style="96" customWidth="1"/>
    <col min="11" max="11" width="5.85546875" style="96" customWidth="1"/>
    <col min="12" max="12" width="5.28515625" style="96" customWidth="1"/>
    <col min="13" max="13" width="6.140625" style="96" customWidth="1"/>
    <col min="14" max="14" width="5" style="96" customWidth="1"/>
    <col min="15" max="15" width="4.7109375" style="96" customWidth="1"/>
    <col min="16" max="16" width="3.7109375" style="96" customWidth="1"/>
    <col min="17" max="17" width="4.5703125" style="96" customWidth="1"/>
    <col min="18" max="16384" width="8.85546875" style="96"/>
  </cols>
  <sheetData>
    <row r="1" spans="2:15">
      <c r="F1" s="141">
        <v>42494</v>
      </c>
    </row>
    <row r="2" spans="2:15" ht="15" customHeight="1" thickBot="1">
      <c r="C2" s="126" t="s">
        <v>160</v>
      </c>
    </row>
    <row r="3" spans="2:15" ht="29.45" customHeight="1" thickBot="1">
      <c r="C3" s="267" t="s">
        <v>155</v>
      </c>
      <c r="D3" s="268"/>
      <c r="E3" s="139"/>
      <c r="F3" s="140" t="s">
        <v>156</v>
      </c>
    </row>
    <row r="4" spans="2:15" ht="14.45" customHeight="1">
      <c r="C4" s="106" t="s">
        <v>138</v>
      </c>
      <c r="D4" s="117">
        <v>3.2</v>
      </c>
      <c r="E4" s="108"/>
      <c r="F4" s="116">
        <v>5</v>
      </c>
      <c r="I4" s="270" t="s">
        <v>157</v>
      </c>
      <c r="J4" s="270"/>
      <c r="K4" s="270"/>
      <c r="L4" s="270"/>
      <c r="M4" s="270"/>
      <c r="N4" s="270"/>
      <c r="O4" s="270"/>
    </row>
    <row r="5" spans="2:15">
      <c r="C5" s="114" t="s">
        <v>137</v>
      </c>
      <c r="D5" s="113">
        <v>4.5</v>
      </c>
      <c r="E5" s="108"/>
      <c r="F5" s="138">
        <v>5.5</v>
      </c>
      <c r="I5" s="270"/>
      <c r="J5" s="270"/>
      <c r="K5" s="270"/>
      <c r="L5" s="270"/>
      <c r="M5" s="270"/>
      <c r="N5" s="270"/>
      <c r="O5" s="270"/>
    </row>
    <row r="6" spans="2:15">
      <c r="C6" s="114" t="s">
        <v>136</v>
      </c>
      <c r="D6" s="113">
        <v>2.8</v>
      </c>
      <c r="E6" s="108"/>
      <c r="F6" s="138">
        <v>5.8</v>
      </c>
      <c r="I6" s="146"/>
      <c r="J6" s="146"/>
      <c r="K6" s="146"/>
      <c r="L6" s="146"/>
      <c r="M6" s="146"/>
      <c r="N6" s="146"/>
      <c r="O6" s="146"/>
    </row>
    <row r="7" spans="2:15">
      <c r="C7" s="114" t="s">
        <v>135</v>
      </c>
      <c r="D7" s="113">
        <v>5.0999999999999996</v>
      </c>
      <c r="E7" s="108"/>
      <c r="F7" s="138">
        <v>5.6</v>
      </c>
      <c r="I7" s="146"/>
      <c r="J7" s="146"/>
      <c r="K7" s="146"/>
      <c r="L7" s="146"/>
      <c r="M7" s="146"/>
      <c r="N7" s="146"/>
      <c r="O7" s="146"/>
    </row>
    <row r="8" spans="2:15" ht="14.45" customHeight="1">
      <c r="C8" s="114" t="s">
        <v>134</v>
      </c>
      <c r="D8" s="113">
        <v>5.3</v>
      </c>
      <c r="E8" s="108"/>
      <c r="F8" s="115">
        <v>4.5</v>
      </c>
      <c r="I8" s="269" t="s">
        <v>158</v>
      </c>
      <c r="J8" s="269"/>
      <c r="K8" s="269"/>
      <c r="L8" s="269"/>
      <c r="M8" s="269"/>
      <c r="N8" s="269"/>
      <c r="O8" s="269"/>
    </row>
    <row r="9" spans="2:15">
      <c r="C9" s="114" t="s">
        <v>133</v>
      </c>
      <c r="D9" s="113">
        <v>4.0999999999999996</v>
      </c>
      <c r="E9" s="108"/>
      <c r="F9" s="115">
        <v>4.8</v>
      </c>
      <c r="I9" s="269"/>
      <c r="J9" s="269"/>
      <c r="K9" s="269"/>
      <c r="L9" s="269"/>
      <c r="M9" s="269"/>
      <c r="N9" s="269"/>
      <c r="O9" s="269"/>
    </row>
    <row r="10" spans="2:15" ht="15.75">
      <c r="C10" s="114" t="s">
        <v>132</v>
      </c>
      <c r="D10" s="113">
        <v>3.9</v>
      </c>
      <c r="E10" s="108"/>
      <c r="F10" s="115">
        <v>5.0999999999999996</v>
      </c>
      <c r="I10" s="147"/>
      <c r="J10" s="147"/>
      <c r="K10" s="147"/>
      <c r="L10" s="147"/>
      <c r="M10" s="147"/>
      <c r="N10" s="147"/>
      <c r="O10" s="147"/>
    </row>
    <row r="11" spans="2:15" ht="15.75">
      <c r="C11" s="114" t="s">
        <v>131</v>
      </c>
      <c r="D11" s="113">
        <v>5.2</v>
      </c>
      <c r="E11" s="108"/>
      <c r="F11" s="115">
        <v>4.9000000000000004</v>
      </c>
      <c r="I11" s="147"/>
      <c r="J11" s="147"/>
      <c r="K11" s="147"/>
      <c r="L11" s="147"/>
      <c r="M11" s="147"/>
      <c r="N11" s="147"/>
      <c r="O11" s="147"/>
    </row>
    <row r="12" spans="2:15" ht="14.45" customHeight="1">
      <c r="C12" s="114" t="s">
        <v>130</v>
      </c>
      <c r="D12" s="113">
        <v>4.4000000000000004</v>
      </c>
      <c r="E12" s="108"/>
      <c r="F12" s="115">
        <v>4.3</v>
      </c>
      <c r="I12" s="266" t="s">
        <v>194</v>
      </c>
      <c r="J12" s="266"/>
      <c r="K12" s="266"/>
      <c r="L12" s="266"/>
      <c r="M12" s="266"/>
      <c r="N12" s="266"/>
      <c r="O12" s="266"/>
    </row>
    <row r="13" spans="2:15" ht="14.45" customHeight="1">
      <c r="C13" s="114" t="s">
        <v>129</v>
      </c>
      <c r="D13" s="113">
        <v>4.5999999999999996</v>
      </c>
      <c r="E13" s="108"/>
      <c r="F13" s="115">
        <v>3.9</v>
      </c>
      <c r="I13" s="266"/>
      <c r="J13" s="266"/>
      <c r="K13" s="266"/>
      <c r="L13" s="266"/>
      <c r="M13" s="266"/>
      <c r="N13" s="266"/>
      <c r="O13" s="266"/>
    </row>
    <row r="14" spans="2:15" ht="14.45" customHeight="1">
      <c r="C14" s="114" t="s">
        <v>128</v>
      </c>
      <c r="D14" s="113">
        <v>5.0999999999999996</v>
      </c>
      <c r="E14" s="108"/>
      <c r="F14" s="115">
        <v>4.0999999999999996</v>
      </c>
      <c r="I14" s="266"/>
      <c r="J14" s="266"/>
      <c r="K14" s="266"/>
      <c r="L14" s="266"/>
      <c r="M14" s="266"/>
      <c r="N14" s="266"/>
      <c r="O14" s="266"/>
    </row>
    <row r="15" spans="2:15" ht="15" customHeight="1" thickBot="1">
      <c r="C15" s="112" t="s">
        <v>127</v>
      </c>
      <c r="D15" s="111">
        <v>6.1</v>
      </c>
      <c r="E15" s="108"/>
      <c r="F15" s="144">
        <v>5.2</v>
      </c>
      <c r="I15" s="266"/>
      <c r="J15" s="266"/>
      <c r="K15" s="266"/>
      <c r="L15" s="266"/>
      <c r="M15" s="266"/>
      <c r="N15" s="266"/>
      <c r="O15" s="266"/>
    </row>
    <row r="16" spans="2:15" ht="15.75" thickBot="1">
      <c r="B16" s="108"/>
      <c r="C16" s="110" t="s">
        <v>126</v>
      </c>
      <c r="D16" s="109">
        <f>AVERAGE(D4:D15)</f>
        <v>4.5250000000000004</v>
      </c>
      <c r="E16" s="108"/>
      <c r="F16" s="145">
        <f>AVERAGE(F4:F15)</f>
        <v>4.8916666666666666</v>
      </c>
      <c r="I16" s="266"/>
      <c r="J16" s="266"/>
      <c r="K16" s="266"/>
      <c r="L16" s="266"/>
      <c r="M16" s="266"/>
      <c r="N16" s="266"/>
      <c r="O16" s="266"/>
    </row>
    <row r="17" spans="1:6">
      <c r="A17" s="108"/>
      <c r="B17" s="107"/>
      <c r="C17" s="106" t="s">
        <v>125</v>
      </c>
      <c r="D17" s="105">
        <f>STDEVP(D4:D15)</f>
        <v>0.8908095569012866</v>
      </c>
      <c r="F17" s="104" t="s">
        <v>124</v>
      </c>
    </row>
    <row r="18" spans="1:6">
      <c r="C18" s="103" t="s">
        <v>2</v>
      </c>
      <c r="D18" s="102">
        <f>D16+D17</f>
        <v>5.4158095569012872</v>
      </c>
      <c r="E18" s="101"/>
      <c r="F18" s="100" t="s">
        <v>123</v>
      </c>
    </row>
    <row r="19" spans="1:6">
      <c r="C19" s="103" t="s">
        <v>3</v>
      </c>
      <c r="D19" s="102">
        <f>D16+D17+D17</f>
        <v>6.306619113802574</v>
      </c>
      <c r="E19" s="101"/>
      <c r="F19" s="100" t="s">
        <v>122</v>
      </c>
    </row>
    <row r="20" spans="1:6" ht="15.75" thickBot="1">
      <c r="C20" s="99" t="s">
        <v>4</v>
      </c>
      <c r="D20" s="98">
        <f>D16+D17+D17+D17</f>
        <v>7.1974286707038608</v>
      </c>
      <c r="E20" s="97"/>
      <c r="F20" s="137" t="s">
        <v>154</v>
      </c>
    </row>
    <row r="21" spans="1:6" ht="6" customHeight="1"/>
    <row r="22" spans="1:6">
      <c r="C22" s="148" t="s">
        <v>159</v>
      </c>
    </row>
    <row r="23" spans="1:6">
      <c r="F23" s="124" t="s">
        <v>140</v>
      </c>
    </row>
    <row r="24" spans="1:6">
      <c r="F24" s="123" t="s">
        <v>145</v>
      </c>
    </row>
  </sheetData>
  <mergeCells count="4">
    <mergeCell ref="I12:O16"/>
    <mergeCell ref="C3:D3"/>
    <mergeCell ref="I8:O9"/>
    <mergeCell ref="I4:O5"/>
  </mergeCells>
  <hyperlinks>
    <hyperlink ref="F23" location="Contents!A1" display="&lt;&lt;&lt;"/>
  </hyperlinks>
  <pageMargins left="0.7" right="0.7" top="0.75" bottom="0.75" header="0.3" footer="0.3"/>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dimension ref="B1:P27"/>
  <sheetViews>
    <sheetView showGridLines="0" zoomScale="80" zoomScaleNormal="80" workbookViewId="0">
      <selection activeCell="T18" sqref="S18:T18"/>
    </sheetView>
  </sheetViews>
  <sheetFormatPr defaultColWidth="8.85546875" defaultRowHeight="15"/>
  <cols>
    <col min="1" max="1" width="4" style="199" customWidth="1"/>
    <col min="2" max="2" width="11.140625" style="199" customWidth="1"/>
    <col min="3" max="3" width="14.42578125" style="199" customWidth="1"/>
    <col min="4" max="4" width="8.85546875" style="199"/>
    <col min="5" max="5" width="2.28515625" style="199" customWidth="1"/>
    <col min="6" max="10" width="8.85546875" style="199"/>
    <col min="11" max="11" width="10.7109375" style="199" customWidth="1"/>
    <col min="12" max="12" width="13.7109375" style="199" customWidth="1"/>
    <col min="13" max="13" width="10" style="199" customWidth="1"/>
    <col min="14" max="16384" width="8.85546875" style="199"/>
  </cols>
  <sheetData>
    <row r="1" spans="2:15" ht="21">
      <c r="B1" s="207" t="s">
        <v>201</v>
      </c>
      <c r="O1" s="119" t="s">
        <v>140</v>
      </c>
    </row>
    <row r="3" spans="2:15">
      <c r="B3" s="204" t="s">
        <v>197</v>
      </c>
      <c r="C3" s="204" t="s">
        <v>196</v>
      </c>
      <c r="D3" s="204" t="s">
        <v>0</v>
      </c>
      <c r="K3" s="204" t="s">
        <v>197</v>
      </c>
      <c r="L3" s="204" t="s">
        <v>196</v>
      </c>
      <c r="M3" s="204" t="s">
        <v>0</v>
      </c>
    </row>
    <row r="4" spans="2:15">
      <c r="B4" s="204" t="s">
        <v>138</v>
      </c>
      <c r="C4" s="204">
        <v>1</v>
      </c>
      <c r="D4" s="204">
        <f>C8</f>
        <v>4</v>
      </c>
      <c r="E4" s="206"/>
      <c r="K4" s="204" t="s">
        <v>138</v>
      </c>
      <c r="L4" s="204">
        <v>3</v>
      </c>
      <c r="M4" s="204">
        <f>L8</f>
        <v>4</v>
      </c>
    </row>
    <row r="5" spans="2:15">
      <c r="B5" s="204" t="s">
        <v>137</v>
      </c>
      <c r="C5" s="204">
        <v>7</v>
      </c>
      <c r="D5" s="204">
        <f>$D$4</f>
        <v>4</v>
      </c>
      <c r="E5" s="206"/>
      <c r="K5" s="204" t="s">
        <v>137</v>
      </c>
      <c r="L5" s="204">
        <v>5</v>
      </c>
      <c r="M5" s="204">
        <f>$D$4</f>
        <v>4</v>
      </c>
    </row>
    <row r="6" spans="2:15">
      <c r="B6" s="204" t="s">
        <v>136</v>
      </c>
      <c r="C6" s="204">
        <v>1</v>
      </c>
      <c r="D6" s="204">
        <f>$D$4</f>
        <v>4</v>
      </c>
      <c r="E6" s="206"/>
      <c r="K6" s="204" t="s">
        <v>136</v>
      </c>
      <c r="L6" s="204">
        <v>3</v>
      </c>
      <c r="M6" s="204">
        <f>$D$4</f>
        <v>4</v>
      </c>
    </row>
    <row r="7" spans="2:15">
      <c r="B7" s="204" t="s">
        <v>133</v>
      </c>
      <c r="C7" s="204">
        <v>7</v>
      </c>
      <c r="D7" s="204">
        <f>$D$4</f>
        <v>4</v>
      </c>
      <c r="E7" s="206"/>
      <c r="K7" s="204" t="s">
        <v>133</v>
      </c>
      <c r="L7" s="204">
        <v>5</v>
      </c>
      <c r="M7" s="204">
        <f>$D$4</f>
        <v>4</v>
      </c>
    </row>
    <row r="8" spans="2:15">
      <c r="B8" s="205" t="s">
        <v>0</v>
      </c>
      <c r="C8" s="204">
        <f>AVERAGE(C4:C7)</f>
        <v>4</v>
      </c>
      <c r="D8" s="203"/>
      <c r="K8" s="205" t="s">
        <v>0</v>
      </c>
      <c r="L8" s="204">
        <f>AVERAGE(L4:L7)</f>
        <v>4</v>
      </c>
      <c r="M8" s="203"/>
    </row>
    <row r="9" spans="2:15">
      <c r="B9" s="202" t="s">
        <v>125</v>
      </c>
      <c r="C9" s="201">
        <f>STDEVP(C4, C5, C6, C7)</f>
        <v>3</v>
      </c>
      <c r="D9" s="200"/>
      <c r="K9" s="202" t="s">
        <v>125</v>
      </c>
      <c r="L9" s="201">
        <f>STDEVP(L4, L5, L6, L7)</f>
        <v>1</v>
      </c>
      <c r="M9" s="200"/>
    </row>
    <row r="27" spans="2:16" ht="100.9" customHeight="1">
      <c r="B27" s="271" t="s">
        <v>195</v>
      </c>
      <c r="C27" s="271"/>
      <c r="D27" s="271"/>
      <c r="E27" s="271"/>
      <c r="F27" s="271"/>
      <c r="G27" s="271"/>
      <c r="H27" s="271"/>
      <c r="I27" s="271"/>
      <c r="J27" s="271"/>
      <c r="K27" s="271"/>
      <c r="L27" s="271"/>
      <c r="M27" s="271"/>
      <c r="N27" s="271"/>
      <c r="O27" s="271"/>
      <c r="P27" s="271"/>
    </row>
  </sheetData>
  <mergeCells count="1">
    <mergeCell ref="B27:P27"/>
  </mergeCells>
  <hyperlinks>
    <hyperlink ref="O1" location="Contents!A1" display="&lt;&lt;&lt;"/>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B1:K18"/>
  <sheetViews>
    <sheetView topLeftCell="A10" zoomScale="140" zoomScaleNormal="140" zoomScaleSheetLayoutView="80" workbookViewId="0">
      <selection activeCell="I6" sqref="I6"/>
    </sheetView>
  </sheetViews>
  <sheetFormatPr defaultRowHeight="15"/>
  <cols>
    <col min="1" max="1" width="2" customWidth="1"/>
    <col min="2" max="2" width="2.140625" style="36" customWidth="1"/>
    <col min="3" max="3" width="23.28515625" style="40" customWidth="1"/>
    <col min="4" max="4" width="20.7109375" style="40" customWidth="1"/>
    <col min="5" max="5" width="9.42578125" style="40" customWidth="1"/>
    <col min="6" max="6" width="19.5703125" style="40" customWidth="1"/>
    <col min="7" max="7" width="10" style="40" customWidth="1"/>
    <col min="8" max="8" width="8.85546875" style="40"/>
    <col min="9" max="9" width="11.5703125" style="40" bestFit="1" customWidth="1"/>
    <col min="10" max="10" width="8.85546875" style="40"/>
    <col min="11" max="11" width="8.85546875" style="37"/>
  </cols>
  <sheetData>
    <row r="1" spans="2:9" ht="24.75" customHeight="1">
      <c r="C1" s="274" t="s">
        <v>202</v>
      </c>
      <c r="D1" s="274"/>
      <c r="E1" s="274"/>
      <c r="F1" s="274"/>
      <c r="G1" s="274"/>
    </row>
    <row r="2" spans="2:9" ht="18.75" customHeight="1">
      <c r="B2" s="275" t="s">
        <v>180</v>
      </c>
      <c r="C2" s="276"/>
      <c r="D2" s="276"/>
      <c r="E2" s="276"/>
      <c r="F2" s="276"/>
      <c r="G2" s="276"/>
    </row>
    <row r="3" spans="2:9" ht="51">
      <c r="B3" s="277" t="s">
        <v>54</v>
      </c>
      <c r="C3" s="278"/>
      <c r="D3" s="160" t="s">
        <v>57</v>
      </c>
      <c r="E3" s="160" t="s">
        <v>79</v>
      </c>
      <c r="F3" s="159" t="s">
        <v>58</v>
      </c>
      <c r="G3" s="159" t="s">
        <v>80</v>
      </c>
      <c r="I3" s="38"/>
    </row>
    <row r="4" spans="2:9" ht="51">
      <c r="B4" s="155">
        <v>1</v>
      </c>
      <c r="C4" s="153" t="s">
        <v>179</v>
      </c>
      <c r="D4" s="153" t="s">
        <v>165</v>
      </c>
      <c r="E4" s="151" t="s">
        <v>162</v>
      </c>
      <c r="F4" s="152" t="s">
        <v>163</v>
      </c>
      <c r="G4" s="151" t="s">
        <v>164</v>
      </c>
      <c r="I4" s="38"/>
    </row>
    <row r="5" spans="2:9" ht="38.25">
      <c r="B5" s="155">
        <v>2</v>
      </c>
      <c r="C5" s="153" t="s">
        <v>178</v>
      </c>
      <c r="D5" s="153" t="s">
        <v>165</v>
      </c>
      <c r="E5" s="151" t="s">
        <v>162</v>
      </c>
      <c r="F5" s="152" t="s">
        <v>163</v>
      </c>
      <c r="G5" s="151" t="s">
        <v>164</v>
      </c>
      <c r="I5" s="38"/>
    </row>
    <row r="6" spans="2:9" ht="38.25">
      <c r="B6" s="155">
        <v>3</v>
      </c>
      <c r="C6" s="153" t="s">
        <v>177</v>
      </c>
      <c r="D6" s="153" t="s">
        <v>165</v>
      </c>
      <c r="E6" s="151" t="s">
        <v>162</v>
      </c>
      <c r="F6" s="152" t="s">
        <v>174</v>
      </c>
      <c r="G6" s="151" t="s">
        <v>162</v>
      </c>
      <c r="I6" s="38"/>
    </row>
    <row r="7" spans="2:9" ht="38.25">
      <c r="B7" s="155">
        <v>4</v>
      </c>
      <c r="C7" s="153" t="s">
        <v>176</v>
      </c>
      <c r="D7" s="153" t="s">
        <v>165</v>
      </c>
      <c r="E7" s="151" t="s">
        <v>162</v>
      </c>
      <c r="F7" s="152" t="s">
        <v>163</v>
      </c>
      <c r="G7" s="151" t="s">
        <v>164</v>
      </c>
      <c r="I7" s="38"/>
    </row>
    <row r="8" spans="2:9" ht="38.25">
      <c r="B8" s="155">
        <v>5</v>
      </c>
      <c r="C8" s="153" t="s">
        <v>175</v>
      </c>
      <c r="D8" s="153" t="s">
        <v>165</v>
      </c>
      <c r="E8" s="151" t="s">
        <v>162</v>
      </c>
      <c r="F8" s="152" t="s">
        <v>174</v>
      </c>
      <c r="G8" s="151" t="s">
        <v>162</v>
      </c>
      <c r="I8" s="38"/>
    </row>
    <row r="9" spans="2:9">
      <c r="B9" s="155">
        <v>6</v>
      </c>
      <c r="C9" s="153" t="s">
        <v>173</v>
      </c>
      <c r="D9" s="153"/>
      <c r="E9" s="151"/>
      <c r="F9" s="152"/>
      <c r="G9" s="151"/>
      <c r="I9" s="38"/>
    </row>
    <row r="10" spans="2:9" ht="18.75" customHeight="1">
      <c r="B10" s="279" t="s">
        <v>172</v>
      </c>
      <c r="C10" s="280"/>
      <c r="D10" s="280"/>
      <c r="E10" s="280"/>
      <c r="F10" s="280"/>
      <c r="G10" s="280"/>
    </row>
    <row r="11" spans="2:9" ht="51">
      <c r="B11" s="281" t="s">
        <v>54</v>
      </c>
      <c r="C11" s="282"/>
      <c r="D11" s="158" t="s">
        <v>57</v>
      </c>
      <c r="E11" s="158" t="s">
        <v>79</v>
      </c>
      <c r="F11" s="157" t="s">
        <v>58</v>
      </c>
      <c r="G11" s="157" t="s">
        <v>80</v>
      </c>
      <c r="I11" s="38"/>
    </row>
    <row r="12" spans="2:9" ht="38.25">
      <c r="B12" s="155">
        <v>1</v>
      </c>
      <c r="C12" s="153" t="s">
        <v>171</v>
      </c>
      <c r="D12" s="153" t="s">
        <v>165</v>
      </c>
      <c r="E12" s="151" t="s">
        <v>162</v>
      </c>
      <c r="F12" s="152" t="s">
        <v>163</v>
      </c>
      <c r="G12" s="151" t="s">
        <v>164</v>
      </c>
      <c r="I12" s="38"/>
    </row>
    <row r="13" spans="2:9" ht="51">
      <c r="B13" s="155">
        <v>2</v>
      </c>
      <c r="C13" s="153" t="s">
        <v>170</v>
      </c>
      <c r="D13" s="153" t="s">
        <v>169</v>
      </c>
      <c r="E13" s="151" t="s">
        <v>162</v>
      </c>
      <c r="F13" s="152" t="s">
        <v>163</v>
      </c>
      <c r="G13" s="151" t="s">
        <v>162</v>
      </c>
      <c r="I13" s="38"/>
    </row>
    <row r="14" spans="2:9" ht="38.25">
      <c r="B14" s="155">
        <v>3</v>
      </c>
      <c r="C14" s="153" t="s">
        <v>168</v>
      </c>
      <c r="D14" s="156" t="s">
        <v>167</v>
      </c>
      <c r="E14" s="151"/>
      <c r="F14" s="151" t="s">
        <v>167</v>
      </c>
      <c r="G14" s="151"/>
      <c r="I14" s="38"/>
    </row>
    <row r="15" spans="2:9" ht="38.25">
      <c r="B15" s="155">
        <v>4</v>
      </c>
      <c r="C15" s="154" t="s">
        <v>166</v>
      </c>
      <c r="D15" s="153" t="s">
        <v>165</v>
      </c>
      <c r="E15" s="151" t="s">
        <v>164</v>
      </c>
      <c r="F15" s="152" t="s">
        <v>163</v>
      </c>
      <c r="G15" s="151" t="s">
        <v>162</v>
      </c>
      <c r="I15" s="38"/>
    </row>
    <row r="16" spans="2:9">
      <c r="B16" s="150"/>
      <c r="C16" s="150"/>
      <c r="D16" s="150"/>
      <c r="E16" s="149"/>
      <c r="F16" s="150"/>
      <c r="G16" s="149"/>
      <c r="I16" s="38"/>
    </row>
    <row r="17" spans="2:9">
      <c r="B17" s="150"/>
      <c r="C17" s="272" t="s">
        <v>161</v>
      </c>
      <c r="D17" s="273"/>
      <c r="E17" s="273"/>
      <c r="F17" s="273"/>
      <c r="G17" s="273"/>
      <c r="I17" s="38"/>
    </row>
    <row r="18" spans="2:9">
      <c r="B18" s="150"/>
      <c r="C18" s="150"/>
      <c r="D18" s="150"/>
      <c r="E18" s="149"/>
      <c r="F18" s="150"/>
      <c r="G18" s="185" t="s">
        <v>140</v>
      </c>
      <c r="I18" s="38"/>
    </row>
  </sheetData>
  <mergeCells count="6">
    <mergeCell ref="C17:G17"/>
    <mergeCell ref="C1:G1"/>
    <mergeCell ref="B2:G2"/>
    <mergeCell ref="B3:C3"/>
    <mergeCell ref="B10:G10"/>
    <mergeCell ref="B11:C11"/>
  </mergeCells>
  <hyperlinks>
    <hyperlink ref="G18" location="Contents!A1" display="&lt;&lt;&lt;"/>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B1:K30"/>
  <sheetViews>
    <sheetView showGridLines="0" workbookViewId="0">
      <selection activeCell="I6" sqref="I6"/>
    </sheetView>
  </sheetViews>
  <sheetFormatPr defaultRowHeight="15"/>
  <cols>
    <col min="1" max="1" width="2" customWidth="1"/>
    <col min="2" max="2" width="2.140625" style="161" customWidth="1"/>
    <col min="3" max="3" width="29.28515625" style="40" customWidth="1"/>
    <col min="4" max="4" width="23.7109375" style="40" customWidth="1"/>
    <col min="5" max="5" width="10.140625" style="40" customWidth="1"/>
    <col min="6" max="6" width="23.7109375" style="40" customWidth="1"/>
    <col min="7" max="7" width="10" style="40" customWidth="1"/>
    <col min="8" max="8" width="8.85546875" style="40"/>
    <col min="9" max="9" width="11.5703125" style="40" bestFit="1" customWidth="1"/>
    <col min="10" max="10" width="8.85546875" style="40"/>
    <col min="11" max="11" width="8.85546875" style="37"/>
  </cols>
  <sheetData>
    <row r="1" spans="2:9" ht="24.75" customHeight="1">
      <c r="C1" s="283" t="s">
        <v>203</v>
      </c>
      <c r="D1" s="283"/>
      <c r="E1" s="283"/>
      <c r="F1" s="283"/>
      <c r="G1" s="283"/>
    </row>
    <row r="2" spans="2:9" ht="18.75" customHeight="1">
      <c r="B2" s="292" t="s">
        <v>56</v>
      </c>
      <c r="C2" s="288"/>
      <c r="D2" s="288"/>
      <c r="E2" s="288"/>
      <c r="F2" s="288"/>
      <c r="G2" s="289"/>
    </row>
    <row r="3" spans="2:9" ht="75.75" thickBot="1">
      <c r="B3" s="284" t="s">
        <v>54</v>
      </c>
      <c r="C3" s="285"/>
      <c r="D3" s="134" t="s">
        <v>57</v>
      </c>
      <c r="E3" s="134" t="s">
        <v>65</v>
      </c>
      <c r="F3" s="51" t="s">
        <v>58</v>
      </c>
      <c r="G3" s="51" t="s">
        <v>64</v>
      </c>
      <c r="I3" s="38"/>
    </row>
    <row r="4" spans="2:9" ht="45.75" thickBot="1">
      <c r="B4" s="177">
        <v>1</v>
      </c>
      <c r="C4" s="180" t="s">
        <v>179</v>
      </c>
      <c r="D4" s="180" t="s">
        <v>165</v>
      </c>
      <c r="E4" s="182">
        <v>0</v>
      </c>
      <c r="F4" s="179" t="s">
        <v>186</v>
      </c>
      <c r="G4" s="182">
        <v>0</v>
      </c>
      <c r="I4" s="38"/>
    </row>
    <row r="5" spans="2:9" ht="45.75" thickBot="1">
      <c r="B5" s="177">
        <v>2</v>
      </c>
      <c r="C5" s="180" t="s">
        <v>178</v>
      </c>
      <c r="D5" s="180" t="s">
        <v>165</v>
      </c>
      <c r="E5" s="182">
        <v>4</v>
      </c>
      <c r="F5" s="179" t="s">
        <v>186</v>
      </c>
      <c r="G5" s="182">
        <v>0</v>
      </c>
      <c r="I5" s="38"/>
    </row>
    <row r="6" spans="2:9" ht="45.75" thickBot="1">
      <c r="B6" s="184">
        <v>3</v>
      </c>
      <c r="C6" s="181" t="s">
        <v>177</v>
      </c>
      <c r="D6" s="181" t="s">
        <v>165</v>
      </c>
      <c r="E6" s="178">
        <v>0</v>
      </c>
      <c r="F6" s="183" t="s">
        <v>188</v>
      </c>
      <c r="G6" s="178">
        <v>0</v>
      </c>
      <c r="I6" s="38"/>
    </row>
    <row r="7" spans="2:9" ht="45.75" thickBot="1">
      <c r="B7" s="177">
        <v>4</v>
      </c>
      <c r="C7" s="180" t="s">
        <v>176</v>
      </c>
      <c r="D7" s="180" t="s">
        <v>165</v>
      </c>
      <c r="E7" s="182">
        <v>4</v>
      </c>
      <c r="F7" s="179" t="s">
        <v>186</v>
      </c>
      <c r="G7" s="182">
        <v>3</v>
      </c>
      <c r="I7" s="38"/>
    </row>
    <row r="8" spans="2:9" ht="45.75" thickBot="1">
      <c r="B8" s="184">
        <v>5</v>
      </c>
      <c r="C8" s="181" t="s">
        <v>175</v>
      </c>
      <c r="D8" s="181" t="s">
        <v>165</v>
      </c>
      <c r="E8" s="178">
        <v>4</v>
      </c>
      <c r="F8" s="183" t="s">
        <v>188</v>
      </c>
      <c r="G8" s="178">
        <v>3</v>
      </c>
      <c r="I8" s="38"/>
    </row>
    <row r="9" spans="2:9">
      <c r="B9" s="168"/>
      <c r="C9" s="42"/>
      <c r="D9" s="46" t="s">
        <v>61</v>
      </c>
      <c r="E9" s="47">
        <f>SUM(E4:E8)</f>
        <v>12</v>
      </c>
      <c r="F9" s="46" t="s">
        <v>61</v>
      </c>
      <c r="G9" s="47">
        <f>SUM(G4:G8)</f>
        <v>6</v>
      </c>
    </row>
    <row r="10" spans="2:9">
      <c r="B10" s="168"/>
      <c r="C10" s="42"/>
      <c r="D10" s="45" t="s">
        <v>60</v>
      </c>
      <c r="E10" s="52">
        <v>20</v>
      </c>
      <c r="F10" s="45" t="s">
        <v>60</v>
      </c>
      <c r="G10" s="52">
        <v>15</v>
      </c>
    </row>
    <row r="11" spans="2:9" ht="8.65" customHeight="1">
      <c r="B11" s="168"/>
      <c r="C11" s="42"/>
      <c r="D11" s="42"/>
      <c r="E11" s="43"/>
      <c r="F11" s="44"/>
      <c r="G11" s="43"/>
    </row>
    <row r="12" spans="2:9">
      <c r="B12" s="286" t="s">
        <v>55</v>
      </c>
      <c r="C12" s="287"/>
      <c r="D12" s="287"/>
      <c r="E12" s="287"/>
      <c r="F12" s="288"/>
      <c r="G12" s="289"/>
    </row>
    <row r="13" spans="2:9" ht="75.75" thickBot="1">
      <c r="B13" s="290" t="s">
        <v>54</v>
      </c>
      <c r="C13" s="291"/>
      <c r="D13" s="135" t="s">
        <v>57</v>
      </c>
      <c r="E13" s="135" t="s">
        <v>63</v>
      </c>
      <c r="F13" s="55" t="s">
        <v>58</v>
      </c>
      <c r="G13" s="55" t="s">
        <v>62</v>
      </c>
      <c r="I13" s="38"/>
    </row>
    <row r="14" spans="2:9" ht="45.75" thickBot="1">
      <c r="B14" s="177">
        <v>1</v>
      </c>
      <c r="C14" s="180" t="s">
        <v>171</v>
      </c>
      <c r="D14" s="180" t="s">
        <v>165</v>
      </c>
      <c r="E14" s="182">
        <v>0</v>
      </c>
      <c r="F14" s="179" t="s">
        <v>186</v>
      </c>
      <c r="G14" s="182">
        <v>0</v>
      </c>
      <c r="I14" s="38"/>
    </row>
    <row r="15" spans="2:9" ht="45.75" thickBot="1">
      <c r="B15" s="177">
        <v>2</v>
      </c>
      <c r="C15" s="180" t="s">
        <v>191</v>
      </c>
      <c r="D15" s="180" t="s">
        <v>165</v>
      </c>
      <c r="E15" s="182">
        <v>0</v>
      </c>
      <c r="F15" s="179" t="s">
        <v>186</v>
      </c>
      <c r="G15" s="182">
        <v>0</v>
      </c>
      <c r="I15" s="38"/>
    </row>
    <row r="16" spans="2:9" ht="45.75" thickBot="1">
      <c r="B16" s="177">
        <v>3</v>
      </c>
      <c r="C16" s="180" t="s">
        <v>190</v>
      </c>
      <c r="D16" s="180" t="s">
        <v>165</v>
      </c>
      <c r="E16" s="182">
        <v>2</v>
      </c>
      <c r="F16" s="179" t="s">
        <v>186</v>
      </c>
      <c r="G16" s="182">
        <v>1</v>
      </c>
      <c r="I16" s="38"/>
    </row>
    <row r="17" spans="2:11" ht="45.75" thickBot="1">
      <c r="B17" s="177">
        <v>4</v>
      </c>
      <c r="C17" s="181" t="s">
        <v>189</v>
      </c>
      <c r="D17" s="180" t="s">
        <v>165</v>
      </c>
      <c r="E17" s="178">
        <v>0</v>
      </c>
      <c r="F17" s="179" t="s">
        <v>188</v>
      </c>
      <c r="G17" s="178">
        <v>0</v>
      </c>
      <c r="I17" s="38"/>
    </row>
    <row r="18" spans="2:11" ht="45.75" thickBot="1">
      <c r="B18" s="177">
        <v>5</v>
      </c>
      <c r="C18" s="176" t="s">
        <v>187</v>
      </c>
      <c r="D18" s="175" t="s">
        <v>165</v>
      </c>
      <c r="E18" s="173">
        <v>2</v>
      </c>
      <c r="F18" s="174" t="s">
        <v>186</v>
      </c>
      <c r="G18" s="173">
        <v>1</v>
      </c>
      <c r="I18" s="38"/>
    </row>
    <row r="19" spans="2:11" s="4" customFormat="1">
      <c r="B19" s="168"/>
      <c r="C19" s="49"/>
      <c r="D19" s="172" t="s">
        <v>61</v>
      </c>
      <c r="E19" s="171">
        <f>SUM(E14:E18)</f>
        <v>4</v>
      </c>
      <c r="F19" s="170" t="s">
        <v>61</v>
      </c>
      <c r="G19" s="169">
        <f>SUM(G14:G18)</f>
        <v>2</v>
      </c>
      <c r="H19" s="41"/>
      <c r="I19" s="41"/>
      <c r="J19" s="41"/>
      <c r="K19" s="48"/>
    </row>
    <row r="20" spans="2:11" s="4" customFormat="1">
      <c r="B20" s="168"/>
      <c r="C20" s="49"/>
      <c r="D20" s="167" t="s">
        <v>60</v>
      </c>
      <c r="E20" s="52">
        <v>10</v>
      </c>
      <c r="F20" s="45" t="s">
        <v>60</v>
      </c>
      <c r="G20" s="166">
        <v>5</v>
      </c>
      <c r="H20" s="41"/>
      <c r="I20" s="41"/>
      <c r="J20" s="41"/>
      <c r="K20" s="48"/>
    </row>
    <row r="21" spans="2:11" s="4" customFormat="1" ht="6.4" customHeight="1">
      <c r="B21" s="168"/>
      <c r="C21" s="49"/>
      <c r="D21" s="167"/>
      <c r="E21" s="52"/>
      <c r="F21" s="45"/>
      <c r="G21" s="166"/>
      <c r="H21" s="41"/>
      <c r="I21" s="41"/>
      <c r="J21" s="41"/>
      <c r="K21" s="48"/>
    </row>
    <row r="22" spans="2:11">
      <c r="D22" s="165" t="s">
        <v>185</v>
      </c>
      <c r="E22" s="54">
        <f>SUM(E9,E19)/SUM(E10,E20)</f>
        <v>0.53333333333333333</v>
      </c>
      <c r="F22" s="53" t="s">
        <v>71</v>
      </c>
      <c r="G22" s="164">
        <f>SUM(G9,G19)/SUM(G10,G20)</f>
        <v>0.4</v>
      </c>
    </row>
    <row r="23" spans="2:11" ht="41.25" customHeight="1" thickBot="1">
      <c r="C23" s="56"/>
      <c r="D23" s="294" t="s">
        <v>184</v>
      </c>
      <c r="E23" s="295"/>
      <c r="F23" s="163">
        <f>SUM(E9,G9,E19,G19)/SUM(E10,G10,E20,G20)</f>
        <v>0.48</v>
      </c>
      <c r="G23" s="162"/>
    </row>
    <row r="24" spans="2:11" ht="30.4" customHeight="1">
      <c r="C24" s="296" t="s">
        <v>183</v>
      </c>
      <c r="D24" s="296"/>
      <c r="E24" s="296"/>
      <c r="F24" s="296"/>
      <c r="G24" s="296"/>
    </row>
    <row r="26" spans="2:11" ht="117" customHeight="1">
      <c r="C26" s="297" t="s">
        <v>182</v>
      </c>
      <c r="D26" s="298"/>
      <c r="E26" s="298"/>
      <c r="F26" s="298"/>
      <c r="G26" s="298"/>
    </row>
    <row r="27" spans="2:11" ht="84" customHeight="1">
      <c r="C27" s="297" t="s">
        <v>181</v>
      </c>
      <c r="D27" s="298"/>
      <c r="E27" s="298"/>
      <c r="F27" s="298"/>
      <c r="G27" s="298"/>
    </row>
    <row r="28" spans="2:11" ht="51.6" customHeight="1">
      <c r="B28" s="36"/>
      <c r="C28" s="293" t="s">
        <v>199</v>
      </c>
      <c r="D28" s="293"/>
      <c r="E28" s="293"/>
      <c r="F28" s="293"/>
      <c r="G28" s="293"/>
    </row>
    <row r="29" spans="2:11" ht="89.45" customHeight="1">
      <c r="B29" s="36"/>
      <c r="C29" s="293" t="s">
        <v>200</v>
      </c>
      <c r="D29" s="293"/>
      <c r="E29" s="293"/>
      <c r="F29" s="293"/>
      <c r="G29" s="293"/>
    </row>
    <row r="30" spans="2:11">
      <c r="G30" s="186" t="s">
        <v>140</v>
      </c>
    </row>
  </sheetData>
  <mergeCells count="11">
    <mergeCell ref="C28:G28"/>
    <mergeCell ref="C29:G29"/>
    <mergeCell ref="D23:E23"/>
    <mergeCell ref="C24:G24"/>
    <mergeCell ref="C26:G26"/>
    <mergeCell ref="C27:G27"/>
    <mergeCell ref="C1:G1"/>
    <mergeCell ref="B3:C3"/>
    <mergeCell ref="B12:G12"/>
    <mergeCell ref="B13:C13"/>
    <mergeCell ref="B2:G2"/>
  </mergeCells>
  <hyperlinks>
    <hyperlink ref="G30" location="Contents!A1" display="&lt;&lt;&lt;"/>
  </hyperlinks>
  <pageMargins left="0.23622047244094491" right="0.23622047244094491" top="0.74803149606299213" bottom="0.74803149606299213" header="0.31496062992125984" footer="0.31496062992125984"/>
  <pageSetup orientation="portrait"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1. Instructions</vt:lpstr>
      <vt:lpstr>2. Indicator Examples</vt:lpstr>
      <vt:lpstr>3. Sample Indicator Chart</vt:lpstr>
      <vt:lpstr>4. Indicator Data</vt:lpstr>
      <vt:lpstr>4A Alert Setting Illus</vt:lpstr>
      <vt:lpstr>4B STDEVP rationale</vt:lpstr>
      <vt:lpstr>5. ALoS Perf Qualitative</vt:lpstr>
      <vt:lpstr>5A. ALoS Perf Quantitative</vt:lpstr>
      <vt:lpstr>Chart format tips</vt:lpstr>
      <vt:lpstr>Sheet1</vt:lpstr>
      <vt:lpstr>'2. Indicator Examples'!Print_Titles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Teo, Gim Thong</dc:creator>
  <cp:lastModifiedBy>Iteke Ifeanyi</cp:lastModifiedBy>
  <cp:lastPrinted>2016-11-18T06:02:56Z</cp:lastPrinted>
  <dcterms:created xsi:type="dcterms:W3CDTF">2011-02-22T17:35:19Z</dcterms:created>
  <dcterms:modified xsi:type="dcterms:W3CDTF">2019-02-10T10:54:59Z</dcterms:modified>
</cp:coreProperties>
</file>